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05" windowWidth="12120" windowHeight="9120" activeTab="0"/>
  </bookViews>
  <sheets>
    <sheet name="Лист1" sheetId="1" r:id="rId1"/>
    <sheet name="Лист2" sheetId="2" r:id="rId2"/>
    <sheet name="Лист3" sheetId="3" r:id="rId3"/>
  </sheets>
  <definedNames>
    <definedName name="_xlnm.Print_Area" localSheetId="0">'Лист1'!$A$1:$L$133</definedName>
  </definedNames>
  <calcPr fullCalcOnLoad="1"/>
</workbook>
</file>

<file path=xl/sharedStrings.xml><?xml version="1.0" encoding="utf-8"?>
<sst xmlns="http://schemas.openxmlformats.org/spreadsheetml/2006/main" count="245" uniqueCount="231">
  <si>
    <t>Код</t>
  </si>
  <si>
    <t>Наименование групп, подгрупп,</t>
  </si>
  <si>
    <t>+,- к плану</t>
  </si>
  <si>
    <t xml:space="preserve"> В % к плану</t>
  </si>
  <si>
    <t>1 00 00000 00 0000 000</t>
  </si>
  <si>
    <t xml:space="preserve">ДОХОДЫ   </t>
  </si>
  <si>
    <t>1 01 00000 00 0000 000</t>
  </si>
  <si>
    <t>НАЛОГИ НА ПРИБЫЛЬ, ДОХОДЫ</t>
  </si>
  <si>
    <t xml:space="preserve">1 01 02000 01 0000 110 </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</si>
  <si>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</si>
  <si>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</si>
  <si>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</si>
  <si>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</si>
  <si>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</si>
  <si>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</si>
  <si>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</si>
  <si>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</si>
  <si>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1 01 02040 01 0000 110 </t>
  </si>
  <si>
    <r>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t>
    </r>
    <r>
      <rPr>
        <b/>
        <sz val="9"/>
        <color indexed="8"/>
        <rFont val="Times New Roman"/>
        <family val="1"/>
      </rPr>
      <t>)</t>
    </r>
    <r>
      <rPr>
        <sz val="9"/>
        <color indexed="8"/>
        <rFont val="Times New Roman"/>
        <family val="1"/>
      </rPr>
      <t>,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r>
  </si>
  <si>
    <t xml:space="preserve">103 00000 00 0000 000 </t>
  </si>
  <si>
    <t>Налоги на товары (работы, услуги), реализуемые на территории Российской Федерации</t>
  </si>
  <si>
    <t>103 02000 01 0000 110</t>
  </si>
  <si>
    <t>Акцизы по подакцизным товарам (продукции), производимым на территории Российской Федерации</t>
  </si>
  <si>
    <t>103 02010 01 0000 110</t>
  </si>
  <si>
    <t>Акцизы на спирт этиловых из всех видов сырья (в том числе этиловый спирт-сырец из всех видов сырья), производимым на территории Российской Федерации</t>
  </si>
  <si>
    <t>103 02011 01 0000 110</t>
  </si>
  <si>
    <t>Акцизы на спирт  этиловый (в том числе  этиловый спирт-сырец) из пищевого сырья, производимый на территории Российской Федерации</t>
  </si>
  <si>
    <t>105 00000 00 0000 000</t>
  </si>
  <si>
    <t>105 01000 00 0000 110</t>
  </si>
  <si>
    <t>Единый налог , взимаемый в связи с применением упрощенной системы налогообложения</t>
  </si>
  <si>
    <t>105 01010 01 0000 110</t>
  </si>
  <si>
    <t>Единый налог, взимаемый с налогоплательщиков, выбравших в качестве объектов налогообложения доходы</t>
  </si>
  <si>
    <t>105 01020 01 000 110</t>
  </si>
  <si>
    <t>Единый налог, взимаемый с налогоплательщиков, выбравших в качестве объектов налогообложения доходы, уменьшенные на величину расходов</t>
  </si>
  <si>
    <t>Единый налог на вмененный доход для отдельных видов деятельности</t>
  </si>
  <si>
    <t xml:space="preserve">Единый сельскохозяйственный налог </t>
  </si>
  <si>
    <t>106 00000 00 0000 000</t>
  </si>
  <si>
    <t>Налоги на имущество</t>
  </si>
  <si>
    <t>Налог на имущество физических лиц</t>
  </si>
  <si>
    <t>106 01030 10 0000 110</t>
  </si>
  <si>
    <t>106 02000 02 0000 110</t>
  </si>
  <si>
    <t>Налог на имущество организаций</t>
  </si>
  <si>
    <t>106 02010 02 0000 110</t>
  </si>
  <si>
    <t>106 05000 00 0000 110</t>
  </si>
  <si>
    <t>Налог на игорный бизнес</t>
  </si>
  <si>
    <t>Земельный налог</t>
  </si>
  <si>
    <t>106 06010 00 0000 110</t>
  </si>
  <si>
    <t>106 06020 00 0000 110</t>
  </si>
  <si>
    <t>1 08 00000 00 0000 000</t>
  </si>
  <si>
    <t>ГОСУДАРСТВЕННАЯ ПОШЛИНА, СБОРЫ</t>
  </si>
  <si>
    <t>1 08 03000 01 0000 110</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</si>
  <si>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</si>
  <si>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</si>
  <si>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</si>
  <si>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108 07000  01 0000 110</t>
  </si>
  <si>
    <t>Государственная пошлина за государственную регистрацию, а также за совершение прочих юридически значимых действий</t>
  </si>
  <si>
    <t>108 07140 01 0000 110</t>
  </si>
  <si>
    <t>Госпошлина за государственную регистрацию транспортных средств  и иные юридически значимые действия, связанные  с изменением и выдачей документов на транспортные средства, выдачей регистрационных знаков</t>
  </si>
  <si>
    <t>108 07150 01 0000 110</t>
  </si>
  <si>
    <t>Государственная пошлина за  выдачу разрешения на распространение наружной рекламы</t>
  </si>
  <si>
    <t>1 09 00000 00 0000 000</t>
  </si>
  <si>
    <t>ЗАДОЛЖЕННОСТЬ И ПЕРЕРАСЧЕТЫ   ПО ОТМЕНЕННЫМ НАЛОГАМ, СБОРАМ И ИНЫМ ОБЯЗАТЕЛЬНЫМ ПЛАТЕЖАМ</t>
  </si>
  <si>
    <t>109 01 000 00 0000 110</t>
  </si>
  <si>
    <t>Налог на прибыль организаций</t>
  </si>
  <si>
    <t>109 04010 02 0000 110</t>
  </si>
  <si>
    <t>Налог на имущество предприятий</t>
  </si>
  <si>
    <t>109 04 050 03 0000 110</t>
  </si>
  <si>
    <t>109 06 000 02 0000 110</t>
  </si>
  <si>
    <t>Прочие налоги и сборы ( по отмененным налогам и сборам  субъектов Российской Федерации )</t>
  </si>
  <si>
    <t>109 06 010 02 0000 110</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</si>
  <si>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</si>
  <si>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</si>
  <si>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</si>
  <si>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Лицензионный сбор за право торговли спиртными напитками</t>
  </si>
  <si>
    <t>Прочие местные налоги и сборы</t>
  </si>
  <si>
    <t>1 11 00000 00 0000 000</t>
  </si>
  <si>
    <t>ДОХОДЫ ОТ ИСПОЛЬЗОВАНИЯ ИМУЩЕСТВА, НАХОДЯЩЕГОСЯ В ГОСУДАРСТВЕННОЙ И МУНИЦИПАЛЬНОЙ СОБСТВЕННОСТИ</t>
  </si>
  <si>
    <t>111 01 000 00 0000 120</t>
  </si>
  <si>
    <t>Дивиденды по акциям и доходы от прочих форм участия в капитале, находящихся в государственной и муниципальной собственности</t>
  </si>
  <si>
    <t>111 01050 05 0000 120</t>
  </si>
  <si>
    <t>Дивиденды по акциям и доходы от прочих форм участия в капитале, находящихся в собственности муниципальных районов</t>
  </si>
  <si>
    <t>1 11 03000 00 0000 120</t>
  </si>
  <si>
    <t>Проценты полученные от предоставления бюджетных кредитов внутри страны</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</si>
  <si>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</si>
  <si>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</si>
  <si>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111 05 000 00 0000 120 </t>
  </si>
  <si>
    <t>Арендная плата</t>
  </si>
  <si>
    <t>111 05 030 00 0000 120</t>
  </si>
  <si>
    <t>111 05 035 05 0000 120</t>
  </si>
  <si>
    <t>111 05 035 10 0000 120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</si>
  <si>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</si>
  <si>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</si>
  <si>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</si>
  <si>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</si>
  <si>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1 16 00000 00 0000 000</t>
  </si>
  <si>
    <t>ШТРАФЫ, САНКЦИИ, ВОЗМЕЩЕНИЕ УЩЕРБА</t>
  </si>
  <si>
    <t>116 03000 00 0000 140</t>
  </si>
  <si>
    <t>Денежные взыскания (штрафы) за нарушения законодательства о налогах и сборах</t>
  </si>
  <si>
    <t>116 03010 01 0000 140</t>
  </si>
  <si>
    <t>Денежные взыскания (штрафы) за нарушение законодательства о налогах и сборах, предусмотренные статьями 116, 117, 118, пунктами 1.2 статьи 120, статьями125, 126, 128, 129, 129.1, 132,134, пунктом 2 статьи 135 и статьёй 135.1 НК РФ</t>
  </si>
  <si>
    <t>116 03030 01 0000 140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</si>
  <si>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</si>
  <si>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116 06000 01 0000 140</t>
  </si>
  <si>
    <t>Денежные взыскания( штрафы) за нарушение законодательства о применении контрольно-кассовой техники.</t>
  </si>
  <si>
    <t>116 27 000 01 0000 140</t>
  </si>
  <si>
    <t>Денежные взыскания ( штрафы )  за нарушение Федерального закона « О пожарной безопасности»</t>
  </si>
  <si>
    <t>116 3 0000 01 0000 140</t>
  </si>
  <si>
    <t>Денежные  взыскания ( штрафы )  за административные  правонарушения в области  дорожного  движения</t>
  </si>
  <si>
    <t>116 90000 00 0000 140</t>
  </si>
  <si>
    <t xml:space="preserve">Прочие поступления от денежных взысканий (штрафов) и иных сумм в возмещение ущерба </t>
  </si>
  <si>
    <t>116 90050 05 0000 140</t>
  </si>
  <si>
    <t>Прочие поступления от денежных взысканий (штрафов) и иных сумм  в возмещение ущерба, зачисляемые в  бюджеты</t>
  </si>
  <si>
    <t xml:space="preserve"> 117 000 0000 0000 000</t>
  </si>
  <si>
    <t>Прочие неналоговые доходы</t>
  </si>
  <si>
    <t>117 01 000 00 0000 180</t>
  </si>
  <si>
    <t>Невыясненные поступления</t>
  </si>
  <si>
    <t>117 01 050 05 0000 180</t>
  </si>
  <si>
    <t>Невыясненные поступления , зачисляемые в бюджеты муниципальных    районов</t>
  </si>
  <si>
    <t>117 01050 10 0000 180</t>
  </si>
  <si>
    <t>Невыясненные поступления , зачисляемые в бюджеты поселений</t>
  </si>
  <si>
    <t>Возмещение потерь  сельскохозяйственного производства , связанных с  изъятием с/х угодий</t>
  </si>
  <si>
    <t>Доходы бюджетов муниципальных районов от возврата остатков субсидий и субвенций</t>
  </si>
  <si>
    <t>119 00000 00 0000 000</t>
  </si>
  <si>
    <t>Возврат остатков субсидий и субвенций прошлых лет</t>
  </si>
  <si>
    <t>119 05 000 05 0000151</t>
  </si>
  <si>
    <t>Возврат остатков субсидий и субвенций  из бюджетов муниципальных районов</t>
  </si>
  <si>
    <t>1 09 07030 05 0000 110</t>
  </si>
  <si>
    <t>1 09 07050 05 0000 110</t>
  </si>
  <si>
    <t>109 07040 05 0000 110</t>
  </si>
  <si>
    <t>План на 2008</t>
  </si>
  <si>
    <t>108 04 000 01 0000 110</t>
  </si>
  <si>
    <t>108 04 020 01 0000 110</t>
  </si>
  <si>
    <t>Государственная пошлина за совершение нотариальных действий должностными лицами органов местного самоуправления</t>
  </si>
  <si>
    <t>Доходы от  продажи   земельных участков..государственная собственность на которые не разграничена</t>
  </si>
  <si>
    <t>Доходы от продажи земельных участков</t>
  </si>
  <si>
    <t>111 05 010 10 0000 120</t>
  </si>
  <si>
    <t>111 05 010 00 0000 120</t>
  </si>
  <si>
    <t>Доходы, получаемые  в виде арендной  либо иной  платы за передачу в возмездное пользование государственного и муниципального  имущества</t>
  </si>
  <si>
    <t>118 05010 05 0000 100</t>
  </si>
  <si>
    <t xml:space="preserve">117 01 020 02 0000 180 </t>
  </si>
  <si>
    <t>Невыясненные  поступления, зачисляемые в бюджеты субъектов</t>
  </si>
  <si>
    <t>117 05 050 05 0000 180</t>
  </si>
  <si>
    <t xml:space="preserve">117 02 000 10 0000 180 </t>
  </si>
  <si>
    <t>113 00000 00 0000 000</t>
  </si>
  <si>
    <t>114 00 000 00 0000 000</t>
  </si>
  <si>
    <t>114  02 032 05 0000 410</t>
  </si>
  <si>
    <t>Доходы от оказания платных услуг и компенсации государства</t>
  </si>
  <si>
    <t>Доходы от продажи  материальных и нематериальных активов</t>
  </si>
  <si>
    <t>Доходы  от  реализации имущества</t>
  </si>
  <si>
    <t>109 04 050 10 0000 110</t>
  </si>
  <si>
    <t xml:space="preserve">111 07 015 10 0000 120 </t>
  </si>
  <si>
    <t>Доходы от перечисления части прибыли</t>
  </si>
  <si>
    <t xml:space="preserve">117 02 000 00 0000 180 </t>
  </si>
  <si>
    <t>117 02 000 10 0000 180</t>
  </si>
  <si>
    <t>Возмещение потерь  сельскохозяйственного производства , связанных с  изъятием с/х угодий ,расположенных на территориях поселений</t>
  </si>
  <si>
    <t>Налоги на совокупный доход</t>
  </si>
  <si>
    <t>116 08 0000 10000 140</t>
  </si>
  <si>
    <t xml:space="preserve">116 28 000 01 0000 140 </t>
  </si>
  <si>
    <t xml:space="preserve"> Денежные взыскания  ( штрафы ) за  адм.прав. в области гос.регулирования  производства и оборота  этилового  спирта</t>
  </si>
  <si>
    <t>Денежные  взыскания  ( штрафы ) за  нарушение  законодательства  в области обеспечения  санитарно- эпидемиологического благополучия человека в сфере защиты  прав потребителей</t>
  </si>
  <si>
    <t>101 02030 01 0000 110</t>
  </si>
  <si>
    <t xml:space="preserve"> 101 02022 01 0000 110</t>
  </si>
  <si>
    <t>114 06000 00 0000 430</t>
  </si>
  <si>
    <t>\</t>
  </si>
  <si>
    <t>111 01 00000 0000 120</t>
  </si>
  <si>
    <t xml:space="preserve">111 01 05 005 0000 120 </t>
  </si>
  <si>
    <t>Доходы  по дивидендам</t>
  </si>
  <si>
    <t>Доходы по дивидендам</t>
  </si>
  <si>
    <t>План  3 мес 2009</t>
  </si>
  <si>
    <t>117  01050 10 0000 180</t>
  </si>
  <si>
    <t xml:space="preserve">119 00 000 00 0000 151  </t>
  </si>
  <si>
    <t>Возврат остатков субсидий и субвенций  прошлых лет</t>
  </si>
  <si>
    <t>108 07 140 01 0000 110</t>
  </si>
  <si>
    <t>108 07 150 01 0000 110</t>
  </si>
  <si>
    <t>Государственная пошлина за  выдачу разрешения на  установку рекламной  конструкции</t>
  </si>
  <si>
    <t>109 07030 05 0000 110</t>
  </si>
  <si>
    <t>109 07050 05 0000 110</t>
  </si>
  <si>
    <r>
      <t xml:space="preserve"> </t>
    </r>
    <r>
      <rPr>
        <b/>
        <sz val="14"/>
        <rFont val="Times New Roman"/>
        <family val="1"/>
      </rPr>
      <t xml:space="preserve">АНАЛИЗ  ИСПОЛНЕНИЯ  ДОХОДОВ  КОНСОЛИДИРОВАННОГО БЮДЖЕТА  </t>
    </r>
  </si>
  <si>
    <t>Государственная пошлина за государственную  регистрацию транспортных средств</t>
  </si>
  <si>
    <t xml:space="preserve">                              Начальник финотдела                     Н.М.Филина.</t>
  </si>
  <si>
    <t>114 06  01310 0000 430</t>
  </si>
  <si>
    <t>земельный налог ( задолженность )</t>
  </si>
  <si>
    <t xml:space="preserve">105 02000 00 0000 110 </t>
  </si>
  <si>
    <t xml:space="preserve">105 03000 00 0000 110 </t>
  </si>
  <si>
    <t>106 01000 00 0000 110</t>
  </si>
  <si>
    <t>106 06000 00 0000 110</t>
  </si>
  <si>
    <t>109 04 050 10 0000 110</t>
  </si>
  <si>
    <t>109 07 030 05 0000 110</t>
  </si>
  <si>
    <t>109 07 050 05 0000 110</t>
  </si>
  <si>
    <t>109 07 000 00 0000 110</t>
  </si>
  <si>
    <t>Прочие  налоги и сборы</t>
  </si>
  <si>
    <t xml:space="preserve">Целевые нсборы </t>
  </si>
  <si>
    <t xml:space="preserve">114  06013 10 0000 430 </t>
  </si>
  <si>
    <t>116 06000 00 0000 140</t>
  </si>
  <si>
    <t>Денежные  взыскания ( штрафы ) за нарушения законодательства о применениии контрольно-кассовой техники</t>
  </si>
  <si>
    <t xml:space="preserve">105 04000 02 0000 110 </t>
  </si>
  <si>
    <t>Налог , взимаемый в связи с применением  патентной  системы  налогообложения , зачисляемый в бюджеты  муниципальных районов</t>
  </si>
  <si>
    <t>План 2013г</t>
  </si>
  <si>
    <t xml:space="preserve"> Факт за аналог. период 2012 г.</t>
  </si>
  <si>
    <t xml:space="preserve"> +,-  2013г к 2012г</t>
  </si>
  <si>
    <t>В% 2013к 2012г</t>
  </si>
  <si>
    <t>111 05 013 10 0000120</t>
  </si>
  <si>
    <t>116 43000 01 0000 140</t>
  </si>
  <si>
    <t>Денежные взыскания  ( штрафы ) за  нарушение законодательства Российской Федерации об административных правонарушениях, предусмотренные ст.20,25 Кодекса Российской Федерации об административных правонарушениях</t>
  </si>
  <si>
    <t>Доходы от реализации  иного имущества, находящегося в собственности поселений</t>
  </si>
  <si>
    <t>1 09 11010 02 0000 110</t>
  </si>
  <si>
    <t>1 09 1102002 0000 110</t>
  </si>
  <si>
    <t>Задолженность и перерасчеты по отмененным налогам, сборам и иным  обязательным платежам</t>
  </si>
  <si>
    <t xml:space="preserve">Налог, взимаемый в виде стоимости  патента в связи с  применением упрощенной  системы налогообложения </t>
  </si>
  <si>
    <t>Налог, взимаемый в виде стоимости  патента в связи с  применением упрощенной  системы налогообложения ( за  налоговые периоды , истекшие до 1 января 2011 года )</t>
  </si>
  <si>
    <t>116 3000 001 0000 140</t>
  </si>
  <si>
    <t>109 01030 05 0000 110</t>
  </si>
  <si>
    <t>Налог на прибыль организаций ,зачислявшийся до 1 января 2005 года  в местные бюджеты,мобилизуемый  на территориях  муниципальных районов</t>
  </si>
  <si>
    <t>116 0600001  0000 140</t>
  </si>
  <si>
    <t>Денежные взыскания ( штрафы ) за нарушение  законодательства о применении контрольно-кассовой  техники при осуществлении  наличных денежных средств и  ( или ) расчетов с использованием  платежных карт</t>
  </si>
  <si>
    <t>на 01.01.2014 года</t>
  </si>
  <si>
    <t>Факт  за  2013г</t>
  </si>
  <si>
    <t>1 09 04053 10 0000 110</t>
  </si>
  <si>
    <t>Земельный налог ( задолженность )</t>
  </si>
  <si>
    <t>116 3305 005 0000 140</t>
  </si>
  <si>
    <t>116 2305110  0000 140</t>
  </si>
  <si>
    <t>114 02 053 10 0000 410</t>
  </si>
  <si>
    <t xml:space="preserve"> Доходы от  возмещения  ущерба при возникновении страховых случаев по обязательному страхованию гражданской  ответственности , когда выгодоприобретателями  выступают получатели средств бюджетов муниципальных районов</t>
  </si>
  <si>
    <t>116 25 06 001 0000 140</t>
  </si>
  <si>
    <t xml:space="preserve">Денежные  взыскания  ( штрафы ) за  нарушение земельного   законодательства </t>
  </si>
  <si>
    <t xml:space="preserve"> Денежные взыскания ( штрафы ) за  правоотношения  в области дорожного движения</t>
  </si>
  <si>
    <t xml:space="preserve"> Денежные взыскания ( штрафы ) за нарушение законодательства  РФ о размещении заказов на поставки товаров, выполнение работ ,оказание услуг для нужд муниципальных районов</t>
  </si>
  <si>
    <t>Доходы , получаемые в виде арендной платы за земельные участки , государственная собственность на которые не разграничена и  которые расположены в границах поселений ,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</si>
  <si>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 за исключением  имущества  бюджетных  и автономных  учреждений )</t>
  </si>
  <si>
    <t>Доходы от сдачи в аренду имущества, находящегося в оперативном  управлении органов управления  поселений и созданных ими учреждений ( за исключением имущества муниципальных бюджетных и автономных  учреждений )</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</si>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</sst>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14">
    <font>
      <sz val="10"/>
      <name val="Arial Cyr"/>
      <family val="0"/>
    </font>
    <font>
      <sz val="12"/>
      <name val="Times New Roman"/>
      <family val="1"/>
    </font>
    <font>
      <b/>
      <sz val="14"/>
      <name val="Times New Roman"/>
      <family val="1"/>
    </font>
    <font>
      <sz val="10"/>
      <name val="Times New Roman"/>
      <family val="1"/>
    </font>
    <font>
      <sz val="10"/>
      <color indexed="8"/>
      <name val="Times New Roman"/>
      <family val="1"/>
    </font>
    <font>
      <b/>
      <sz val="10"/>
      <color indexed="8"/>
      <name val="Times New Roman"/>
      <family val="1"/>
    </font>
    <font>
      <sz val="9"/>
      <color indexed="8"/>
      <name val="Times New Roman"/>
      <family val="1"/>
    </font>
    <font>
      <b/>
      <sz val="9"/>
      <color indexed="8"/>
      <name val="Times New Roman"/>
      <family val="1"/>
    </font>
    <font>
      <sz val="8"/>
      <name val="Arial Cyr"/>
      <family val="0"/>
    </font>
    <font>
      <sz val="14"/>
      <name val="Arial Cyr"/>
      <family val="0"/>
    </font>
    <font>
      <b/>
      <sz val="14"/>
      <name val="Arial Cyr"/>
      <family val="0"/>
    </font>
    <font>
      <b/>
      <sz val="10"/>
      <name val="Arial Cyr"/>
      <family val="0"/>
    </font>
    <font>
      <b/>
      <sz val="10"/>
      <name val="Times New Roman"/>
      <family val="1"/>
    </font>
    <font>
      <b/>
      <sz val="8"/>
      <color indexed="8"/>
      <name val="Times New Roman"/>
      <family val="1"/>
    </font>
  </fonts>
  <fills count="2">
    <fill>
      <patternFill/>
    </fill>
    <fill>
      <patternFill patternType="gray125"/>
    </fill>
  </fills>
  <borders count="13">
    <border>
      <left/>
      <right/>
      <top/>
      <bottom/>
      <diagonal/>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4"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2"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3" fontId="5" fillId="0" borderId="2" xfId="0" applyNumberFormat="1" applyFont="1" applyBorder="1" applyAlignment="1" applyProtection="1">
      <alignment vertical="top" wrapText="1"/>
      <protection locked="0"/>
    </xf>
    <xf numFmtId="0" fontId="1" fillId="0" borderId="0" xfId="0" applyFont="1" applyAlignment="1" applyProtection="1">
      <alignment/>
      <protection locked="0"/>
    </xf>
    <xf numFmtId="0" fontId="0" fillId="0" borderId="0" xfId="0"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0" fontId="4" fillId="0" borderId="2" xfId="0" applyFont="1" applyBorder="1" applyAlignment="1" applyProtection="1">
      <alignment horizontal="center" vertical="top" wrapText="1"/>
      <protection locked="0"/>
    </xf>
    <xf numFmtId="0" fontId="5" fillId="0" borderId="3" xfId="0" applyFont="1" applyBorder="1" applyAlignment="1" applyProtection="1">
      <alignment vertical="top" wrapText="1"/>
      <protection locked="0"/>
    </xf>
    <xf numFmtId="0" fontId="5" fillId="0" borderId="3"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xf>
    <xf numFmtId="0" fontId="4" fillId="0" borderId="3"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0" fontId="3" fillId="0" borderId="3"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3" fontId="4" fillId="0" borderId="3" xfId="0" applyNumberFormat="1" applyFont="1" applyBorder="1" applyAlignment="1" applyProtection="1">
      <alignment vertical="top" wrapText="1"/>
      <protection locked="0"/>
    </xf>
    <xf numFmtId="0" fontId="11" fillId="0" borderId="3" xfId="0" applyFont="1" applyBorder="1" applyAlignment="1" applyProtection="1">
      <alignment/>
      <protection locked="0"/>
    </xf>
    <xf numFmtId="0" fontId="0" fillId="0" borderId="0" xfId="0" applyFont="1" applyAlignment="1">
      <alignment/>
    </xf>
    <xf numFmtId="0" fontId="11" fillId="0" borderId="0" xfId="0" applyFont="1" applyAlignment="1">
      <alignment/>
    </xf>
    <xf numFmtId="0" fontId="12" fillId="0" borderId="3" xfId="0" applyFont="1" applyBorder="1" applyAlignment="1" applyProtection="1">
      <alignment horizontal="center" vertical="top" wrapText="1"/>
      <protection locked="0"/>
    </xf>
    <xf numFmtId="0" fontId="4" fillId="0" borderId="4"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3" fontId="5" fillId="0" borderId="3" xfId="0" applyNumberFormat="1" applyFont="1" applyBorder="1" applyAlignment="1" applyProtection="1">
      <alignment vertical="top" wrapText="1"/>
      <protection locked="0"/>
    </xf>
    <xf numFmtId="0" fontId="13" fillId="0" borderId="3" xfId="0" applyFont="1" applyBorder="1" applyAlignment="1" applyProtection="1">
      <alignment horizontal="center" vertical="top" wrapText="1"/>
      <protection locked="0"/>
    </xf>
    <xf numFmtId="0" fontId="0" fillId="0" borderId="0" xfId="0" applyAlignment="1">
      <alignment horizontal="left"/>
    </xf>
    <xf numFmtId="0" fontId="4" fillId="0" borderId="0"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168" fontId="5" fillId="0" borderId="3" xfId="0" applyNumberFormat="1" applyFont="1" applyBorder="1" applyAlignment="1" applyProtection="1">
      <alignment horizontal="center" vertical="top" wrapText="1"/>
      <protection/>
    </xf>
    <xf numFmtId="0" fontId="11" fillId="0" borderId="0" xfId="0" applyFont="1" applyAlignment="1" applyProtection="1">
      <alignment/>
      <protection locked="0"/>
    </xf>
    <xf numFmtId="169" fontId="0" fillId="0" borderId="0" xfId="0" applyNumberFormat="1" applyAlignment="1">
      <alignment/>
    </xf>
    <xf numFmtId="0" fontId="5" fillId="0" borderId="3" xfId="0" applyNumberFormat="1" applyFont="1" applyBorder="1" applyAlignment="1" applyProtection="1">
      <alignment horizontal="center" vertical="top" wrapText="1"/>
      <protection locked="0"/>
    </xf>
    <xf numFmtId="0" fontId="12" fillId="0" borderId="3" xfId="0" applyFont="1" applyBorder="1" applyAlignment="1" applyProtection="1">
      <alignment horizontal="left" vertical="top" wrapText="1"/>
      <protection locked="0"/>
    </xf>
    <xf numFmtId="0" fontId="0" fillId="0" borderId="3" xfId="0" applyBorder="1" applyAlignment="1" applyProtection="1">
      <alignment horizontal="center" vertical="top" wrapText="1"/>
      <protection locked="0"/>
    </xf>
    <xf numFmtId="0" fontId="5" fillId="0" borderId="3" xfId="0" applyFont="1" applyBorder="1" applyAlignment="1" applyProtection="1">
      <alignment vertical="top" wrapText="1"/>
      <protection locked="0"/>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4"/>
  <sheetViews>
    <sheetView tabSelected="1" view="pageBreakPreview" zoomScaleSheetLayoutView="100" workbookViewId="0" topLeftCell="A85">
      <selection activeCell="K85" sqref="K85"/>
    </sheetView>
  </sheetViews>
  <sheetFormatPr defaultColWidth="9.00390625" defaultRowHeight="12.75"/>
  <cols>
    <col min="1" max="1" width="20.875" style="0" customWidth="1"/>
    <col min="2" max="2" width="35.875" style="0" customWidth="1"/>
    <col min="3" max="3" width="10.125" style="0" hidden="1" customWidth="1"/>
    <col min="4" max="4" width="8.75390625" style="0" customWidth="1"/>
    <col min="5" max="5" width="0.12890625" style="0" hidden="1" customWidth="1"/>
    <col min="6" max="6" width="6.875" style="0" customWidth="1"/>
    <col min="7" max="7" width="10.25390625" style="0" hidden="1" customWidth="1"/>
    <col min="8" max="9" width="8.25390625" style="0" customWidth="1"/>
    <col min="10" max="10" width="6.25390625" style="0" customWidth="1"/>
    <col min="11" max="11" width="9.875" style="0" customWidth="1"/>
    <col min="12" max="12" width="18.00390625" style="0" hidden="1" customWidth="1"/>
  </cols>
  <sheetData>
    <row r="1" spans="1:11" ht="17.25" customHeight="1">
      <c r="A1" s="6" t="s">
        <v>177</v>
      </c>
      <c r="B1" s="7"/>
      <c r="C1" s="7"/>
      <c r="D1" s="7"/>
      <c r="E1" s="7"/>
      <c r="F1" s="7"/>
      <c r="G1" s="10"/>
      <c r="H1" s="11"/>
      <c r="I1" s="7"/>
      <c r="J1" s="7"/>
      <c r="K1" s="7"/>
    </row>
    <row r="2" spans="1:11" ht="14.25" customHeight="1">
      <c r="A2" s="8"/>
      <c r="B2" s="37" t="s">
        <v>215</v>
      </c>
      <c r="C2" s="7"/>
      <c r="D2" s="7"/>
      <c r="E2" s="7"/>
      <c r="F2" s="7"/>
      <c r="G2" s="7"/>
      <c r="H2" s="7"/>
      <c r="I2" s="7"/>
      <c r="J2" s="7"/>
      <c r="K2" s="7"/>
    </row>
    <row r="3" spans="1:11" ht="25.5" customHeight="1">
      <c r="A3" s="43" t="s">
        <v>0</v>
      </c>
      <c r="B3" s="46" t="s">
        <v>1</v>
      </c>
      <c r="C3" s="47" t="s">
        <v>129</v>
      </c>
      <c r="D3" s="42" t="s">
        <v>197</v>
      </c>
      <c r="E3" s="42" t="s">
        <v>168</v>
      </c>
      <c r="F3" s="42" t="s">
        <v>216</v>
      </c>
      <c r="G3" s="42" t="s">
        <v>2</v>
      </c>
      <c r="H3" s="42" t="s">
        <v>3</v>
      </c>
      <c r="I3" s="42" t="s">
        <v>198</v>
      </c>
      <c r="J3" s="43" t="s">
        <v>199</v>
      </c>
      <c r="K3" s="42" t="s">
        <v>200</v>
      </c>
    </row>
    <row r="4" spans="1:11" ht="24.75" customHeight="1">
      <c r="A4" s="44"/>
      <c r="B4" s="46"/>
      <c r="C4" s="48"/>
      <c r="D4" s="42"/>
      <c r="E4" s="42"/>
      <c r="F4" s="42"/>
      <c r="G4" s="42"/>
      <c r="H4" s="42"/>
      <c r="I4" s="42"/>
      <c r="J4" s="44"/>
      <c r="K4" s="42"/>
    </row>
    <row r="5" spans="1:11" ht="7.5" customHeight="1" hidden="1">
      <c r="A5" s="44"/>
      <c r="B5" s="46"/>
      <c r="C5" s="48"/>
      <c r="D5" s="42"/>
      <c r="E5" s="42"/>
      <c r="F5" s="42"/>
      <c r="G5" s="42"/>
      <c r="H5" s="42"/>
      <c r="I5" s="42"/>
      <c r="J5" s="44"/>
      <c r="K5" s="42"/>
    </row>
    <row r="6" spans="1:11" ht="12.75" customHeight="1" hidden="1">
      <c r="A6" s="44"/>
      <c r="B6" s="46"/>
      <c r="C6" s="48"/>
      <c r="D6" s="42"/>
      <c r="E6" s="42"/>
      <c r="F6" s="42"/>
      <c r="G6" s="42"/>
      <c r="H6" s="42"/>
      <c r="I6" s="42"/>
      <c r="J6" s="44"/>
      <c r="K6" s="42"/>
    </row>
    <row r="7" spans="1:11" ht="12.75" customHeight="1" hidden="1">
      <c r="A7" s="44"/>
      <c r="B7" s="46"/>
      <c r="C7" s="48"/>
      <c r="D7" s="42"/>
      <c r="E7" s="42"/>
      <c r="F7" s="42"/>
      <c r="G7" s="42"/>
      <c r="H7" s="42"/>
      <c r="I7" s="42"/>
      <c r="J7" s="44"/>
      <c r="K7" s="42"/>
    </row>
    <row r="8" spans="1:11" ht="12.75" customHeight="1" hidden="1">
      <c r="A8" s="45"/>
      <c r="B8" s="46"/>
      <c r="C8" s="49"/>
      <c r="D8" s="42"/>
      <c r="E8" s="42"/>
      <c r="F8" s="42"/>
      <c r="G8" s="42"/>
      <c r="H8" s="42"/>
      <c r="I8" s="42"/>
      <c r="J8" s="45"/>
      <c r="K8" s="42"/>
    </row>
    <row r="9" spans="1:11" s="25" customFormat="1" ht="12.75">
      <c r="A9" s="13" t="s">
        <v>4</v>
      </c>
      <c r="B9" s="13" t="s">
        <v>5</v>
      </c>
      <c r="C9" s="14">
        <v>55507</v>
      </c>
      <c r="D9" s="14">
        <f>D10+D22+D29+D38+D66+D71+D86+D88+D89+D96+D115</f>
        <v>93260</v>
      </c>
      <c r="E9" s="14">
        <f>E10+E22+E29+E38+E49+E71+E86+E88+E89+E96+E115+E128</f>
        <v>11948.7</v>
      </c>
      <c r="F9" s="14">
        <f>F10+F22+F29+F38+F66+F71+F86+F88+F89+F96+F115</f>
        <v>93962</v>
      </c>
      <c r="G9" s="15">
        <f>SUM(F9-E9)</f>
        <v>82013.3</v>
      </c>
      <c r="H9" s="36">
        <f>SUM(F9/D9*100%)</f>
        <v>1.0075273429122882</v>
      </c>
      <c r="I9" s="14">
        <f>I10+I22+I29+I38+I66+I71+I86+I88+I89+I96+I115</f>
        <v>82367</v>
      </c>
      <c r="J9" s="14">
        <f>J10+J22+J29+J38+J66+J71+J86+J88+J89+J96+J115</f>
        <v>11595</v>
      </c>
      <c r="K9" s="36">
        <f>SUM(F9/I9)*100%</f>
        <v>1.1407723967122756</v>
      </c>
    </row>
    <row r="10" spans="1:11" s="25" customFormat="1" ht="12.75" customHeight="1">
      <c r="A10" s="13" t="s">
        <v>6</v>
      </c>
      <c r="B10" s="13" t="s">
        <v>7</v>
      </c>
      <c r="C10" s="14">
        <v>25719</v>
      </c>
      <c r="D10" s="14">
        <v>63267</v>
      </c>
      <c r="E10" s="14">
        <v>8731</v>
      </c>
      <c r="F10" s="14">
        <v>63686</v>
      </c>
      <c r="G10" s="15">
        <f aca="true" t="shared" si="0" ref="G10:G85">SUM(F10-E10)</f>
        <v>54955</v>
      </c>
      <c r="H10" s="36">
        <f aca="true" t="shared" si="1" ref="H10:H85">SUM(F10/D10*100%)</f>
        <v>1.0066227259076612</v>
      </c>
      <c r="I10" s="14">
        <v>56987</v>
      </c>
      <c r="J10" s="15">
        <f aca="true" t="shared" si="2" ref="J10:J85">SUM(F10-I10)</f>
        <v>6699</v>
      </c>
      <c r="K10" s="36">
        <f aca="true" t="shared" si="3" ref="K10:K85">SUM(F10/I10)*100%</f>
        <v>1.1175531261515785</v>
      </c>
    </row>
    <row r="11" spans="1:11" s="25" customFormat="1" ht="12.75">
      <c r="A11" s="13" t="s">
        <v>8</v>
      </c>
      <c r="B11" s="13" t="s">
        <v>9</v>
      </c>
      <c r="C11" s="14">
        <v>25719</v>
      </c>
      <c r="D11" s="14">
        <v>63267</v>
      </c>
      <c r="E11" s="14">
        <v>8731</v>
      </c>
      <c r="F11" s="14">
        <v>63686</v>
      </c>
      <c r="G11" s="15">
        <f t="shared" si="0"/>
        <v>54955</v>
      </c>
      <c r="H11" s="36">
        <f t="shared" si="1"/>
        <v>1.0066227259076612</v>
      </c>
      <c r="I11" s="14">
        <v>56987</v>
      </c>
      <c r="J11" s="15">
        <f t="shared" si="2"/>
        <v>6699</v>
      </c>
      <c r="K11" s="36">
        <f t="shared" si="3"/>
        <v>1.1175531261515785</v>
      </c>
    </row>
    <row r="12" spans="1:11" ht="12.75" customHeight="1" hidden="1">
      <c r="A12" s="19" t="s">
        <v>10</v>
      </c>
      <c r="B12" s="20" t="s">
        <v>11</v>
      </c>
      <c r="C12" s="16">
        <v>35</v>
      </c>
      <c r="D12" s="16"/>
      <c r="E12" s="16"/>
      <c r="F12" s="16"/>
      <c r="G12" s="15">
        <f t="shared" si="0"/>
        <v>0</v>
      </c>
      <c r="H12" s="36" t="e">
        <f t="shared" si="1"/>
        <v>#DIV/0!</v>
      </c>
      <c r="I12" s="16"/>
      <c r="J12" s="15">
        <f t="shared" si="2"/>
        <v>0</v>
      </c>
      <c r="K12" s="36" t="e">
        <f t="shared" si="3"/>
        <v>#DIV/0!</v>
      </c>
    </row>
    <row r="13" spans="1:11" ht="48" hidden="1">
      <c r="A13" s="19" t="s">
        <v>12</v>
      </c>
      <c r="B13" s="20" t="s">
        <v>13</v>
      </c>
      <c r="C13" s="17">
        <v>25680</v>
      </c>
      <c r="D13" s="17"/>
      <c r="E13" s="17"/>
      <c r="F13" s="17"/>
      <c r="G13" s="15">
        <f t="shared" si="0"/>
        <v>0</v>
      </c>
      <c r="H13" s="36" t="e">
        <f t="shared" si="1"/>
        <v>#DIV/0!</v>
      </c>
      <c r="I13" s="17"/>
      <c r="J13" s="15">
        <f t="shared" si="2"/>
        <v>0</v>
      </c>
      <c r="K13" s="36" t="e">
        <f t="shared" si="3"/>
        <v>#DIV/0!</v>
      </c>
    </row>
    <row r="14" spans="1:11" ht="12.75" customHeight="1" hidden="1">
      <c r="A14" s="19" t="s">
        <v>14</v>
      </c>
      <c r="B14" s="20" t="s">
        <v>15</v>
      </c>
      <c r="C14" s="17">
        <v>25590</v>
      </c>
      <c r="D14" s="17"/>
      <c r="E14" s="17"/>
      <c r="F14" s="17"/>
      <c r="G14" s="15">
        <f t="shared" si="0"/>
        <v>0</v>
      </c>
      <c r="H14" s="36" t="e">
        <f t="shared" si="1"/>
        <v>#DIV/0!</v>
      </c>
      <c r="I14" s="17"/>
      <c r="J14" s="15">
        <f t="shared" si="2"/>
        <v>0</v>
      </c>
      <c r="K14" s="36" t="e">
        <f t="shared" si="3"/>
        <v>#DIV/0!</v>
      </c>
    </row>
    <row r="15" spans="1:11" ht="72.75" customHeight="1" hidden="1">
      <c r="A15" s="19" t="s">
        <v>161</v>
      </c>
      <c r="B15" s="20" t="s">
        <v>16</v>
      </c>
      <c r="C15" s="17">
        <v>90</v>
      </c>
      <c r="D15" s="16"/>
      <c r="E15" s="16"/>
      <c r="F15" s="16"/>
      <c r="G15" s="15">
        <f t="shared" si="0"/>
        <v>0</v>
      </c>
      <c r="H15" s="36" t="e">
        <f t="shared" si="1"/>
        <v>#DIV/0!</v>
      </c>
      <c r="I15" s="17"/>
      <c r="J15" s="15">
        <f t="shared" si="2"/>
        <v>0</v>
      </c>
      <c r="K15" s="36" t="e">
        <f t="shared" si="3"/>
        <v>#DIV/0!</v>
      </c>
    </row>
    <row r="16" spans="1:11" ht="21.75" customHeight="1" hidden="1">
      <c r="A16" s="22" t="s">
        <v>160</v>
      </c>
      <c r="B16" s="20" t="s">
        <v>9</v>
      </c>
      <c r="C16" s="17">
        <v>0.6</v>
      </c>
      <c r="D16" s="16"/>
      <c r="E16" s="16"/>
      <c r="F16" s="16"/>
      <c r="G16" s="15">
        <f t="shared" si="0"/>
        <v>0</v>
      </c>
      <c r="H16" s="36" t="e">
        <f t="shared" si="1"/>
        <v>#DIV/0!</v>
      </c>
      <c r="I16" s="17"/>
      <c r="J16" s="15">
        <f t="shared" si="2"/>
        <v>0</v>
      </c>
      <c r="K16" s="36" t="e">
        <f t="shared" si="3"/>
        <v>#DIV/0!</v>
      </c>
    </row>
    <row r="17" spans="1:11" ht="12.75" customHeight="1" hidden="1">
      <c r="A17" s="19" t="s">
        <v>17</v>
      </c>
      <c r="B17" s="20" t="s">
        <v>18</v>
      </c>
      <c r="C17" s="17">
        <v>3</v>
      </c>
      <c r="D17" s="17"/>
      <c r="E17" s="17"/>
      <c r="F17" s="17"/>
      <c r="G17" s="15">
        <f t="shared" si="0"/>
        <v>0</v>
      </c>
      <c r="H17" s="36" t="e">
        <f t="shared" si="1"/>
        <v>#DIV/0!</v>
      </c>
      <c r="I17" s="17"/>
      <c r="J17" s="15">
        <f t="shared" si="2"/>
        <v>0</v>
      </c>
      <c r="K17" s="36" t="e">
        <f t="shared" si="3"/>
        <v>#DIV/0!</v>
      </c>
    </row>
    <row r="18" spans="1:11" ht="0.75" customHeight="1">
      <c r="A18" s="13" t="s">
        <v>19</v>
      </c>
      <c r="B18" s="21" t="s">
        <v>20</v>
      </c>
      <c r="C18" s="16"/>
      <c r="D18" s="16"/>
      <c r="E18" s="16">
        <v>306</v>
      </c>
      <c r="F18" s="16"/>
      <c r="G18" s="15">
        <f t="shared" si="0"/>
        <v>-306</v>
      </c>
      <c r="H18" s="36" t="e">
        <f t="shared" si="1"/>
        <v>#DIV/0!</v>
      </c>
      <c r="I18" s="16"/>
      <c r="J18" s="15">
        <f t="shared" si="2"/>
        <v>0</v>
      </c>
      <c r="K18" s="36" t="e">
        <f t="shared" si="3"/>
        <v>#DIV/0!</v>
      </c>
    </row>
    <row r="19" spans="1:11" ht="36" hidden="1">
      <c r="A19" s="19" t="s">
        <v>21</v>
      </c>
      <c r="B19" s="20" t="s">
        <v>22</v>
      </c>
      <c r="C19" s="16"/>
      <c r="D19" s="16"/>
      <c r="E19" s="16"/>
      <c r="F19" s="16"/>
      <c r="G19" s="15">
        <f t="shared" si="0"/>
        <v>0</v>
      </c>
      <c r="H19" s="36" t="e">
        <f t="shared" si="1"/>
        <v>#DIV/0!</v>
      </c>
      <c r="I19" s="16"/>
      <c r="J19" s="15">
        <f t="shared" si="2"/>
        <v>0</v>
      </c>
      <c r="K19" s="36" t="e">
        <f t="shared" si="3"/>
        <v>#DIV/0!</v>
      </c>
    </row>
    <row r="20" spans="1:11" ht="48" hidden="1">
      <c r="A20" s="19" t="s">
        <v>23</v>
      </c>
      <c r="B20" s="20" t="s">
        <v>24</v>
      </c>
      <c r="C20" s="14"/>
      <c r="D20" s="14"/>
      <c r="E20" s="14"/>
      <c r="F20" s="14"/>
      <c r="G20" s="15">
        <f t="shared" si="0"/>
        <v>0</v>
      </c>
      <c r="H20" s="36" t="e">
        <f t="shared" si="1"/>
        <v>#DIV/0!</v>
      </c>
      <c r="I20" s="14"/>
      <c r="J20" s="15">
        <f t="shared" si="2"/>
        <v>0</v>
      </c>
      <c r="K20" s="36" t="e">
        <f t="shared" si="3"/>
        <v>#DIV/0!</v>
      </c>
    </row>
    <row r="21" spans="1:11" ht="48.75" customHeight="1" hidden="1" thickBot="1">
      <c r="A21" s="19" t="s">
        <v>25</v>
      </c>
      <c r="B21" s="20" t="s">
        <v>26</v>
      </c>
      <c r="C21" s="16"/>
      <c r="D21" s="16"/>
      <c r="E21" s="16"/>
      <c r="F21" s="16"/>
      <c r="G21" s="15">
        <f t="shared" si="0"/>
        <v>0</v>
      </c>
      <c r="H21" s="36" t="e">
        <f t="shared" si="1"/>
        <v>#DIV/0!</v>
      </c>
      <c r="I21" s="16"/>
      <c r="J21" s="15">
        <f t="shared" si="2"/>
        <v>0</v>
      </c>
      <c r="K21" s="36" t="e">
        <f t="shared" si="3"/>
        <v>#DIV/0!</v>
      </c>
    </row>
    <row r="22" spans="1:11" ht="12.75">
      <c r="A22" s="13" t="s">
        <v>27</v>
      </c>
      <c r="B22" s="21" t="s">
        <v>155</v>
      </c>
      <c r="C22" s="14">
        <v>9176.3</v>
      </c>
      <c r="D22" s="14">
        <f>SUM(D28+D27+D26+D23)</f>
        <v>11945</v>
      </c>
      <c r="E22" s="14">
        <v>905.7</v>
      </c>
      <c r="F22" s="14">
        <f>SUM(F23+F26+F27+F28)</f>
        <v>11973</v>
      </c>
      <c r="G22" s="15">
        <f t="shared" si="0"/>
        <v>11067.3</v>
      </c>
      <c r="H22" s="36">
        <f t="shared" si="1"/>
        <v>1.0023440770196734</v>
      </c>
      <c r="I22" s="14">
        <v>11526</v>
      </c>
      <c r="J22" s="15">
        <f t="shared" si="2"/>
        <v>447</v>
      </c>
      <c r="K22" s="36">
        <f t="shared" si="3"/>
        <v>1.03878188443519</v>
      </c>
    </row>
    <row r="23" spans="1:13" ht="36.75" customHeight="1">
      <c r="A23" s="19" t="s">
        <v>28</v>
      </c>
      <c r="B23" s="20" t="s">
        <v>29</v>
      </c>
      <c r="C23" s="16">
        <v>4014</v>
      </c>
      <c r="D23" s="16">
        <v>5890</v>
      </c>
      <c r="E23" s="16">
        <v>488</v>
      </c>
      <c r="F23" s="16">
        <v>5893</v>
      </c>
      <c r="G23" s="15">
        <f t="shared" si="0"/>
        <v>5405</v>
      </c>
      <c r="H23" s="36">
        <f t="shared" si="1"/>
        <v>1.000509337860781</v>
      </c>
      <c r="I23" s="16">
        <v>5820</v>
      </c>
      <c r="J23" s="15">
        <f t="shared" si="2"/>
        <v>73</v>
      </c>
      <c r="K23" s="36">
        <f t="shared" si="3"/>
        <v>1.0125429553264604</v>
      </c>
      <c r="M23" s="33"/>
    </row>
    <row r="24" spans="1:11" ht="48.75" customHeight="1" hidden="1">
      <c r="A24" s="19" t="s">
        <v>30</v>
      </c>
      <c r="B24" s="20" t="s">
        <v>31</v>
      </c>
      <c r="C24" s="16">
        <v>2150</v>
      </c>
      <c r="D24" s="16"/>
      <c r="E24" s="16"/>
      <c r="F24" s="16"/>
      <c r="G24" s="15">
        <f t="shared" si="0"/>
        <v>0</v>
      </c>
      <c r="H24" s="36" t="e">
        <f t="shared" si="1"/>
        <v>#DIV/0!</v>
      </c>
      <c r="I24" s="16"/>
      <c r="J24" s="15">
        <f t="shared" si="2"/>
        <v>0</v>
      </c>
      <c r="K24" s="36" t="e">
        <f t="shared" si="3"/>
        <v>#DIV/0!</v>
      </c>
    </row>
    <row r="25" spans="1:11" ht="60" customHeight="1" hidden="1">
      <c r="A25" s="19" t="s">
        <v>32</v>
      </c>
      <c r="B25" s="20" t="s">
        <v>33</v>
      </c>
      <c r="C25" s="16">
        <v>1864</v>
      </c>
      <c r="D25" s="16"/>
      <c r="E25" s="16"/>
      <c r="F25" s="16"/>
      <c r="G25" s="15">
        <f t="shared" si="0"/>
        <v>0</v>
      </c>
      <c r="H25" s="36" t="e">
        <f t="shared" si="1"/>
        <v>#DIV/0!</v>
      </c>
      <c r="I25" s="16"/>
      <c r="J25" s="15">
        <f t="shared" si="2"/>
        <v>0</v>
      </c>
      <c r="K25" s="36" t="e">
        <f t="shared" si="3"/>
        <v>#DIV/0!</v>
      </c>
    </row>
    <row r="26" spans="1:11" ht="27" customHeight="1">
      <c r="A26" s="19" t="s">
        <v>182</v>
      </c>
      <c r="B26" s="20" t="s">
        <v>34</v>
      </c>
      <c r="C26" s="16">
        <v>4691.4</v>
      </c>
      <c r="D26" s="16">
        <v>5489</v>
      </c>
      <c r="E26" s="16">
        <v>345</v>
      </c>
      <c r="F26" s="16">
        <v>5491</v>
      </c>
      <c r="G26" s="15">
        <f t="shared" si="0"/>
        <v>5146</v>
      </c>
      <c r="H26" s="36">
        <f t="shared" si="1"/>
        <v>1.000364365093824</v>
      </c>
      <c r="I26" s="16">
        <v>5105</v>
      </c>
      <c r="J26" s="15">
        <f t="shared" si="2"/>
        <v>386</v>
      </c>
      <c r="K26" s="36">
        <f t="shared" si="3"/>
        <v>1.0756121449559255</v>
      </c>
    </row>
    <row r="27" spans="1:11" ht="13.5" customHeight="1">
      <c r="A27" s="19" t="s">
        <v>183</v>
      </c>
      <c r="B27" s="20" t="s">
        <v>35</v>
      </c>
      <c r="C27" s="16">
        <v>470.9</v>
      </c>
      <c r="D27" s="16">
        <v>562</v>
      </c>
      <c r="E27" s="16">
        <v>72.7</v>
      </c>
      <c r="F27" s="16">
        <v>575</v>
      </c>
      <c r="G27" s="15">
        <f t="shared" si="0"/>
        <v>502.3</v>
      </c>
      <c r="H27" s="36">
        <f t="shared" si="1"/>
        <v>1.0231316725978647</v>
      </c>
      <c r="I27" s="16">
        <v>601</v>
      </c>
      <c r="J27" s="15">
        <f t="shared" si="2"/>
        <v>-26</v>
      </c>
      <c r="K27" s="36">
        <f t="shared" si="3"/>
        <v>0.956738768718802</v>
      </c>
    </row>
    <row r="28" spans="1:11" ht="46.5" customHeight="1">
      <c r="A28" s="19" t="s">
        <v>195</v>
      </c>
      <c r="B28" s="20" t="s">
        <v>196</v>
      </c>
      <c r="C28" s="16"/>
      <c r="D28" s="16">
        <v>4</v>
      </c>
      <c r="E28" s="16"/>
      <c r="F28" s="16">
        <v>14</v>
      </c>
      <c r="G28" s="15"/>
      <c r="H28" s="36">
        <f t="shared" si="1"/>
        <v>3.5</v>
      </c>
      <c r="I28" s="16"/>
      <c r="J28" s="15">
        <f t="shared" si="2"/>
        <v>14</v>
      </c>
      <c r="K28" s="36"/>
    </row>
    <row r="29" spans="1:11" ht="12.75">
      <c r="A29" s="13" t="s">
        <v>36</v>
      </c>
      <c r="B29" s="21" t="s">
        <v>37</v>
      </c>
      <c r="C29" s="14">
        <v>6694.6</v>
      </c>
      <c r="D29" s="14">
        <f>SUM(D30:D35)</f>
        <v>7606</v>
      </c>
      <c r="E29" s="14">
        <v>782</v>
      </c>
      <c r="F29" s="14">
        <v>7690</v>
      </c>
      <c r="G29" s="15">
        <f t="shared" si="0"/>
        <v>6908</v>
      </c>
      <c r="H29" s="36">
        <f t="shared" si="1"/>
        <v>1.0110439127004995</v>
      </c>
      <c r="I29" s="41">
        <v>6640</v>
      </c>
      <c r="J29" s="15">
        <f t="shared" si="2"/>
        <v>1050</v>
      </c>
      <c r="K29" s="36">
        <f t="shared" si="3"/>
        <v>1.158132530120482</v>
      </c>
    </row>
    <row r="30" spans="1:11" ht="12.75">
      <c r="A30" s="19" t="s">
        <v>184</v>
      </c>
      <c r="B30" s="20" t="s">
        <v>38</v>
      </c>
      <c r="C30" s="16">
        <v>447.2</v>
      </c>
      <c r="D30" s="16">
        <v>1622</v>
      </c>
      <c r="E30" s="16">
        <v>42</v>
      </c>
      <c r="F30" s="16">
        <v>1634</v>
      </c>
      <c r="G30" s="15">
        <f t="shared" si="0"/>
        <v>1592</v>
      </c>
      <c r="H30" s="36">
        <f t="shared" si="1"/>
        <v>1.0073982737361282</v>
      </c>
      <c r="I30" s="16">
        <v>872</v>
      </c>
      <c r="J30" s="15">
        <f t="shared" si="2"/>
        <v>762</v>
      </c>
      <c r="K30" s="36">
        <f t="shared" si="3"/>
        <v>1.8738532110091743</v>
      </c>
    </row>
    <row r="31" spans="1:11" ht="12.75" hidden="1">
      <c r="A31" s="19" t="s">
        <v>39</v>
      </c>
      <c r="B31" s="20" t="s">
        <v>38</v>
      </c>
      <c r="C31" s="16">
        <v>447.2</v>
      </c>
      <c r="D31" s="16"/>
      <c r="E31" s="16"/>
      <c r="F31" s="16"/>
      <c r="G31" s="15">
        <f t="shared" si="0"/>
        <v>0</v>
      </c>
      <c r="H31" s="36" t="e">
        <f t="shared" si="1"/>
        <v>#DIV/0!</v>
      </c>
      <c r="I31" s="16"/>
      <c r="J31" s="15">
        <f t="shared" si="2"/>
        <v>0</v>
      </c>
      <c r="K31" s="36" t="e">
        <f t="shared" si="3"/>
        <v>#DIV/0!</v>
      </c>
    </row>
    <row r="32" spans="1:11" ht="19.5" customHeight="1" hidden="1">
      <c r="A32" s="19" t="s">
        <v>40</v>
      </c>
      <c r="B32" s="20" t="s">
        <v>41</v>
      </c>
      <c r="C32" s="16">
        <v>1995.4</v>
      </c>
      <c r="D32" s="16"/>
      <c r="E32" s="16"/>
      <c r="F32" s="16"/>
      <c r="G32" s="15">
        <f t="shared" si="0"/>
        <v>0</v>
      </c>
      <c r="H32" s="36" t="e">
        <f t="shared" si="1"/>
        <v>#DIV/0!</v>
      </c>
      <c r="I32" s="16"/>
      <c r="J32" s="15">
        <f t="shared" si="2"/>
        <v>0</v>
      </c>
      <c r="K32" s="36" t="e">
        <f t="shared" si="3"/>
        <v>#DIV/0!</v>
      </c>
    </row>
    <row r="33" spans="1:11" ht="12.75" hidden="1">
      <c r="A33" s="19" t="s">
        <v>42</v>
      </c>
      <c r="B33" s="20"/>
      <c r="C33" s="16">
        <v>1995.4</v>
      </c>
      <c r="D33" s="16"/>
      <c r="E33" s="16"/>
      <c r="F33" s="16"/>
      <c r="G33" s="15">
        <f t="shared" si="0"/>
        <v>0</v>
      </c>
      <c r="H33" s="36" t="e">
        <f t="shared" si="1"/>
        <v>#DIV/0!</v>
      </c>
      <c r="I33" s="16"/>
      <c r="J33" s="15">
        <f t="shared" si="2"/>
        <v>0</v>
      </c>
      <c r="K33" s="36" t="e">
        <f t="shared" si="3"/>
        <v>#DIV/0!</v>
      </c>
    </row>
    <row r="34" spans="1:11" ht="12" customHeight="1" hidden="1">
      <c r="A34" s="19" t="s">
        <v>43</v>
      </c>
      <c r="B34" s="20" t="s">
        <v>44</v>
      </c>
      <c r="C34" s="16">
        <v>-104</v>
      </c>
      <c r="D34" s="16"/>
      <c r="E34" s="16"/>
      <c r="F34" s="16"/>
      <c r="G34" s="15">
        <f t="shared" si="0"/>
        <v>0</v>
      </c>
      <c r="H34" s="36" t="e">
        <f t="shared" si="1"/>
        <v>#DIV/0!</v>
      </c>
      <c r="I34" s="16"/>
      <c r="J34" s="15">
        <f t="shared" si="2"/>
        <v>0</v>
      </c>
      <c r="K34" s="36" t="e">
        <f t="shared" si="3"/>
        <v>#DIV/0!</v>
      </c>
    </row>
    <row r="35" spans="1:11" ht="12.75">
      <c r="A35" s="19" t="s">
        <v>185</v>
      </c>
      <c r="B35" s="20" t="s">
        <v>45</v>
      </c>
      <c r="C35" s="16">
        <v>4356</v>
      </c>
      <c r="D35" s="16">
        <v>5984</v>
      </c>
      <c r="E35" s="16">
        <v>740</v>
      </c>
      <c r="F35" s="16">
        <v>6056</v>
      </c>
      <c r="G35" s="15">
        <f t="shared" si="0"/>
        <v>5316</v>
      </c>
      <c r="H35" s="36">
        <f t="shared" si="1"/>
        <v>1.0120320855614973</v>
      </c>
      <c r="I35" s="16">
        <v>5768</v>
      </c>
      <c r="J35" s="15">
        <f t="shared" si="2"/>
        <v>288</v>
      </c>
      <c r="K35" s="36">
        <f t="shared" si="3"/>
        <v>1.0499306518723994</v>
      </c>
    </row>
    <row r="36" spans="1:11" ht="0.75" customHeight="1">
      <c r="A36" s="19" t="s">
        <v>46</v>
      </c>
      <c r="B36" s="20" t="s">
        <v>45</v>
      </c>
      <c r="C36" s="16">
        <v>1088</v>
      </c>
      <c r="D36" s="16"/>
      <c r="E36" s="16">
        <v>548</v>
      </c>
      <c r="F36" s="16"/>
      <c r="G36" s="15">
        <f t="shared" si="0"/>
        <v>-548</v>
      </c>
      <c r="H36" s="36" t="e">
        <f t="shared" si="1"/>
        <v>#DIV/0!</v>
      </c>
      <c r="I36" s="16"/>
      <c r="J36" s="15">
        <f t="shared" si="2"/>
        <v>0</v>
      </c>
      <c r="K36" s="36" t="e">
        <f t="shared" si="3"/>
        <v>#DIV/0!</v>
      </c>
    </row>
    <row r="37" spans="1:11" ht="12" customHeight="1" hidden="1">
      <c r="A37" s="19" t="s">
        <v>47</v>
      </c>
      <c r="B37" s="20" t="s">
        <v>45</v>
      </c>
      <c r="C37" s="16">
        <v>3268</v>
      </c>
      <c r="D37" s="16"/>
      <c r="E37" s="16"/>
      <c r="F37" s="16"/>
      <c r="G37" s="15">
        <f t="shared" si="0"/>
        <v>0</v>
      </c>
      <c r="H37" s="36" t="e">
        <f t="shared" si="1"/>
        <v>#DIV/0!</v>
      </c>
      <c r="I37" s="16"/>
      <c r="J37" s="15">
        <f t="shared" si="2"/>
        <v>0</v>
      </c>
      <c r="K37" s="36" t="e">
        <f t="shared" si="3"/>
        <v>#DIV/0!</v>
      </c>
    </row>
    <row r="38" spans="1:11" ht="12.75" customHeight="1">
      <c r="A38" s="13" t="s">
        <v>48</v>
      </c>
      <c r="B38" s="21" t="s">
        <v>49</v>
      </c>
      <c r="C38" s="14">
        <v>4753</v>
      </c>
      <c r="D38" s="14">
        <f>SUM(D39+D43+D48)</f>
        <v>591</v>
      </c>
      <c r="E38" s="14">
        <v>789</v>
      </c>
      <c r="F38" s="14">
        <f>SUM(F39+F43+F48)</f>
        <v>593</v>
      </c>
      <c r="G38" s="15">
        <f t="shared" si="0"/>
        <v>-196</v>
      </c>
      <c r="H38" s="36">
        <f t="shared" si="1"/>
        <v>1.003384094754653</v>
      </c>
      <c r="I38" s="41">
        <v>600</v>
      </c>
      <c r="J38" s="15">
        <f t="shared" si="2"/>
        <v>-7</v>
      </c>
      <c r="K38" s="36">
        <f t="shared" si="3"/>
        <v>0.9883333333333333</v>
      </c>
    </row>
    <row r="39" spans="1:11" ht="38.25" customHeight="1">
      <c r="A39" s="19" t="s">
        <v>50</v>
      </c>
      <c r="B39" s="20" t="s">
        <v>51</v>
      </c>
      <c r="C39" s="16">
        <v>238</v>
      </c>
      <c r="D39" s="16">
        <v>435</v>
      </c>
      <c r="E39" s="16">
        <v>30</v>
      </c>
      <c r="F39" s="16">
        <v>436</v>
      </c>
      <c r="G39" s="15">
        <f t="shared" si="0"/>
        <v>406</v>
      </c>
      <c r="H39" s="36">
        <f t="shared" si="1"/>
        <v>1.0022988505747126</v>
      </c>
      <c r="I39" s="16">
        <v>461</v>
      </c>
      <c r="J39" s="15">
        <f t="shared" si="2"/>
        <v>-25</v>
      </c>
      <c r="K39" s="36">
        <f t="shared" si="3"/>
        <v>0.9457700650759219</v>
      </c>
    </row>
    <row r="40" spans="1:11" ht="1.5" customHeight="1">
      <c r="A40" s="19" t="s">
        <v>130</v>
      </c>
      <c r="B40" s="20"/>
      <c r="C40" s="16"/>
      <c r="D40" s="16"/>
      <c r="E40" s="16"/>
      <c r="F40" s="16"/>
      <c r="G40" s="15">
        <f t="shared" si="0"/>
        <v>0</v>
      </c>
      <c r="H40" s="36" t="e">
        <f t="shared" si="1"/>
        <v>#DIV/0!</v>
      </c>
      <c r="I40" s="16"/>
      <c r="J40" s="15">
        <f t="shared" si="2"/>
        <v>0</v>
      </c>
      <c r="K40" s="36" t="e">
        <f t="shared" si="3"/>
        <v>#DIV/0!</v>
      </c>
    </row>
    <row r="41" spans="1:11" ht="49.5" customHeight="1" hidden="1" thickBot="1">
      <c r="A41" s="19"/>
      <c r="B41" s="20"/>
      <c r="C41" s="16"/>
      <c r="D41" s="16"/>
      <c r="E41" s="16"/>
      <c r="F41" s="16"/>
      <c r="G41" s="15">
        <f t="shared" si="0"/>
        <v>0</v>
      </c>
      <c r="H41" s="36" t="e">
        <f t="shared" si="1"/>
        <v>#DIV/0!</v>
      </c>
      <c r="I41" s="16"/>
      <c r="J41" s="15">
        <f t="shared" si="2"/>
        <v>0</v>
      </c>
      <c r="K41" s="36" t="e">
        <f t="shared" si="3"/>
        <v>#DIV/0!</v>
      </c>
    </row>
    <row r="42" spans="1:11" ht="12.75" customHeight="1" hidden="1">
      <c r="A42" s="19" t="s">
        <v>52</v>
      </c>
      <c r="B42" s="20" t="s">
        <v>53</v>
      </c>
      <c r="C42" s="16">
        <v>238</v>
      </c>
      <c r="D42" s="16"/>
      <c r="E42" s="16"/>
      <c r="F42" s="16"/>
      <c r="G42" s="15">
        <f t="shared" si="0"/>
        <v>0</v>
      </c>
      <c r="H42" s="36" t="e">
        <f t="shared" si="1"/>
        <v>#DIV/0!</v>
      </c>
      <c r="I42" s="16"/>
      <c r="J42" s="15">
        <f t="shared" si="2"/>
        <v>0</v>
      </c>
      <c r="K42" s="36" t="e">
        <f t="shared" si="3"/>
        <v>#DIV/0!</v>
      </c>
    </row>
    <row r="43" spans="1:11" ht="37.5" customHeight="1">
      <c r="A43" s="19" t="s">
        <v>131</v>
      </c>
      <c r="B43" s="20" t="s">
        <v>132</v>
      </c>
      <c r="C43" s="16">
        <v>61</v>
      </c>
      <c r="D43" s="16">
        <v>147</v>
      </c>
      <c r="E43" s="16">
        <v>4</v>
      </c>
      <c r="F43" s="16">
        <v>148</v>
      </c>
      <c r="G43" s="15">
        <f t="shared" si="0"/>
        <v>144</v>
      </c>
      <c r="H43" s="36">
        <f t="shared" si="1"/>
        <v>1.0068027210884354</v>
      </c>
      <c r="I43" s="16">
        <v>118</v>
      </c>
      <c r="J43" s="15">
        <f t="shared" si="2"/>
        <v>30</v>
      </c>
      <c r="K43" s="36">
        <f t="shared" si="3"/>
        <v>1.2542372881355932</v>
      </c>
    </row>
    <row r="44" spans="1:11" ht="48" hidden="1">
      <c r="A44" s="19" t="s">
        <v>54</v>
      </c>
      <c r="B44" s="20" t="s">
        <v>55</v>
      </c>
      <c r="C44" s="16">
        <v>4454</v>
      </c>
      <c r="D44" s="16">
        <v>4140</v>
      </c>
      <c r="E44" s="16">
        <v>755</v>
      </c>
      <c r="F44" s="16"/>
      <c r="G44" s="15">
        <f t="shared" si="0"/>
        <v>-755</v>
      </c>
      <c r="H44" s="36">
        <f t="shared" si="1"/>
        <v>0</v>
      </c>
      <c r="I44" s="16"/>
      <c r="J44" s="15">
        <f t="shared" si="2"/>
        <v>0</v>
      </c>
      <c r="K44" s="36" t="e">
        <f t="shared" si="3"/>
        <v>#DIV/0!</v>
      </c>
    </row>
    <row r="45" spans="1:11" ht="0.75" customHeight="1" hidden="1">
      <c r="A45" s="19" t="s">
        <v>56</v>
      </c>
      <c r="B45" s="20" t="s">
        <v>57</v>
      </c>
      <c r="C45" s="16">
        <v>4452</v>
      </c>
      <c r="D45" s="16"/>
      <c r="E45" s="16"/>
      <c r="F45" s="16"/>
      <c r="G45" s="15">
        <f t="shared" si="0"/>
        <v>0</v>
      </c>
      <c r="H45" s="36" t="e">
        <f t="shared" si="1"/>
        <v>#DIV/0!</v>
      </c>
      <c r="I45" s="16"/>
      <c r="J45" s="15">
        <f t="shared" si="2"/>
        <v>0</v>
      </c>
      <c r="K45" s="36" t="e">
        <f t="shared" si="3"/>
        <v>#DIV/0!</v>
      </c>
    </row>
    <row r="46" spans="1:11" ht="36" hidden="1">
      <c r="A46" s="19" t="s">
        <v>58</v>
      </c>
      <c r="B46" s="20" t="s">
        <v>59</v>
      </c>
      <c r="C46" s="16">
        <v>2</v>
      </c>
      <c r="D46" s="16" t="s">
        <v>163</v>
      </c>
      <c r="E46" s="16"/>
      <c r="F46" s="16"/>
      <c r="G46" s="15">
        <f t="shared" si="0"/>
        <v>0</v>
      </c>
      <c r="H46" s="36" t="e">
        <f t="shared" si="1"/>
        <v>#VALUE!</v>
      </c>
      <c r="I46" s="16"/>
      <c r="J46" s="15">
        <f t="shared" si="2"/>
        <v>0</v>
      </c>
      <c r="K46" s="36" t="e">
        <f t="shared" si="3"/>
        <v>#DIV/0!</v>
      </c>
    </row>
    <row r="47" spans="1:11" ht="24.75" customHeight="1" hidden="1">
      <c r="A47" s="19" t="s">
        <v>172</v>
      </c>
      <c r="B47" s="20" t="s">
        <v>178</v>
      </c>
      <c r="C47" s="16"/>
      <c r="D47" s="16"/>
      <c r="E47" s="16"/>
      <c r="F47" s="16"/>
      <c r="G47" s="15"/>
      <c r="H47" s="36" t="e">
        <f t="shared" si="1"/>
        <v>#DIV/0!</v>
      </c>
      <c r="I47" s="16"/>
      <c r="J47" s="15">
        <f t="shared" si="2"/>
        <v>0</v>
      </c>
      <c r="K47" s="36" t="e">
        <f t="shared" si="3"/>
        <v>#DIV/0!</v>
      </c>
    </row>
    <row r="48" spans="1:16" ht="36">
      <c r="A48" s="19" t="s">
        <v>173</v>
      </c>
      <c r="B48" s="20" t="s">
        <v>174</v>
      </c>
      <c r="C48" s="16"/>
      <c r="D48" s="16">
        <v>9</v>
      </c>
      <c r="E48" s="16"/>
      <c r="F48" s="16">
        <v>9</v>
      </c>
      <c r="G48" s="15"/>
      <c r="H48" s="36">
        <f t="shared" si="1"/>
        <v>1</v>
      </c>
      <c r="I48" s="16">
        <v>21</v>
      </c>
      <c r="J48" s="15">
        <f t="shared" si="2"/>
        <v>-12</v>
      </c>
      <c r="K48" s="36">
        <f t="shared" si="3"/>
        <v>0.42857142857142855</v>
      </c>
      <c r="P48" s="38"/>
    </row>
    <row r="49" spans="1:11" ht="0.75" customHeight="1">
      <c r="A49" s="13" t="s">
        <v>60</v>
      </c>
      <c r="B49" s="21" t="s">
        <v>61</v>
      </c>
      <c r="C49" s="14">
        <v>162.7</v>
      </c>
      <c r="D49" s="14"/>
      <c r="E49" s="14">
        <v>5</v>
      </c>
      <c r="F49" s="14"/>
      <c r="G49" s="15">
        <f t="shared" si="0"/>
        <v>-5</v>
      </c>
      <c r="H49" s="36" t="e">
        <f t="shared" si="1"/>
        <v>#DIV/0!</v>
      </c>
      <c r="I49" s="39"/>
      <c r="J49" s="15">
        <f t="shared" si="2"/>
        <v>0</v>
      </c>
      <c r="K49" s="36" t="e">
        <f t="shared" si="3"/>
        <v>#DIV/0!</v>
      </c>
    </row>
    <row r="50" spans="1:11" ht="0.75" customHeight="1" hidden="1">
      <c r="A50" s="19" t="s">
        <v>62</v>
      </c>
      <c r="B50" s="20" t="s">
        <v>63</v>
      </c>
      <c r="C50" s="16">
        <v>-37.7</v>
      </c>
      <c r="D50" s="16"/>
      <c r="E50" s="16">
        <v>1</v>
      </c>
      <c r="F50" s="16"/>
      <c r="G50" s="15">
        <f t="shared" si="0"/>
        <v>-1</v>
      </c>
      <c r="H50" s="36" t="e">
        <f t="shared" si="1"/>
        <v>#DIV/0!</v>
      </c>
      <c r="I50" s="16"/>
      <c r="J50" s="15">
        <f t="shared" si="2"/>
        <v>0</v>
      </c>
      <c r="K50" s="36" t="e">
        <f t="shared" si="3"/>
        <v>#DIV/0!</v>
      </c>
    </row>
    <row r="51" spans="1:11" ht="12" customHeight="1" hidden="1">
      <c r="A51" s="19" t="s">
        <v>186</v>
      </c>
      <c r="B51" s="20" t="s">
        <v>181</v>
      </c>
      <c r="C51" s="17">
        <v>189.2</v>
      </c>
      <c r="D51" s="17"/>
      <c r="E51" s="17"/>
      <c r="F51" s="17"/>
      <c r="G51" s="15">
        <f t="shared" si="0"/>
        <v>0</v>
      </c>
      <c r="H51" s="36" t="e">
        <f t="shared" si="1"/>
        <v>#DIV/0!</v>
      </c>
      <c r="I51" s="17"/>
      <c r="J51" s="15">
        <f t="shared" si="2"/>
        <v>0</v>
      </c>
      <c r="K51" s="36" t="e">
        <f t="shared" si="3"/>
        <v>#DIV/0!</v>
      </c>
    </row>
    <row r="52" spans="1:11" ht="12.75" customHeight="1" hidden="1">
      <c r="A52" s="19" t="s">
        <v>64</v>
      </c>
      <c r="B52" s="20" t="s">
        <v>65</v>
      </c>
      <c r="C52" s="17">
        <v>4.5</v>
      </c>
      <c r="D52" s="17"/>
      <c r="E52" s="17"/>
      <c r="F52" s="17"/>
      <c r="G52" s="15">
        <f t="shared" si="0"/>
        <v>0</v>
      </c>
      <c r="H52" s="36" t="e">
        <f t="shared" si="1"/>
        <v>#DIV/0!</v>
      </c>
      <c r="I52" s="17"/>
      <c r="J52" s="15">
        <f t="shared" si="2"/>
        <v>0</v>
      </c>
      <c r="K52" s="36" t="e">
        <f t="shared" si="3"/>
        <v>#DIV/0!</v>
      </c>
    </row>
    <row r="53" spans="1:11" ht="0.75" customHeight="1" hidden="1">
      <c r="A53" s="19" t="s">
        <v>66</v>
      </c>
      <c r="B53" s="20" t="s">
        <v>45</v>
      </c>
      <c r="C53" s="17"/>
      <c r="D53" s="16"/>
      <c r="E53" s="16"/>
      <c r="F53" s="16"/>
      <c r="G53" s="15">
        <f t="shared" si="0"/>
        <v>0</v>
      </c>
      <c r="H53" s="36" t="e">
        <f t="shared" si="1"/>
        <v>#DIV/0!</v>
      </c>
      <c r="I53" s="18"/>
      <c r="J53" s="15">
        <f t="shared" si="2"/>
        <v>0</v>
      </c>
      <c r="K53" s="36" t="e">
        <f t="shared" si="3"/>
        <v>#DIV/0!</v>
      </c>
    </row>
    <row r="54" spans="1:11" ht="0.75" customHeight="1" hidden="1">
      <c r="A54" s="19"/>
      <c r="B54" s="20"/>
      <c r="C54" s="17"/>
      <c r="D54" s="16"/>
      <c r="E54" s="16"/>
      <c r="F54" s="16"/>
      <c r="G54" s="15">
        <f t="shared" si="0"/>
        <v>0</v>
      </c>
      <c r="H54" s="36" t="e">
        <f t="shared" si="1"/>
        <v>#DIV/0!</v>
      </c>
      <c r="I54" s="18"/>
      <c r="J54" s="15">
        <f t="shared" si="2"/>
        <v>0</v>
      </c>
      <c r="K54" s="36" t="e">
        <f t="shared" si="3"/>
        <v>#DIV/0!</v>
      </c>
    </row>
    <row r="55" spans="1:11" ht="15.75" customHeight="1" hidden="1">
      <c r="A55" s="19" t="s">
        <v>149</v>
      </c>
      <c r="B55" s="20" t="s">
        <v>45</v>
      </c>
      <c r="C55" s="17">
        <v>184.7</v>
      </c>
      <c r="D55" s="16"/>
      <c r="E55" s="16"/>
      <c r="F55" s="16"/>
      <c r="G55" s="15">
        <f t="shared" si="0"/>
        <v>0</v>
      </c>
      <c r="H55" s="36" t="e">
        <f t="shared" si="1"/>
        <v>#DIV/0!</v>
      </c>
      <c r="I55" s="18">
        <v>128</v>
      </c>
      <c r="J55" s="15">
        <f t="shared" si="2"/>
        <v>-128</v>
      </c>
      <c r="K55" s="36">
        <f t="shared" si="3"/>
        <v>0</v>
      </c>
    </row>
    <row r="56" spans="1:11" ht="1.5" customHeight="1" hidden="1">
      <c r="A56" s="19" t="s">
        <v>67</v>
      </c>
      <c r="B56" s="20" t="s">
        <v>68</v>
      </c>
      <c r="C56" s="17">
        <v>6.5</v>
      </c>
      <c r="D56" s="17"/>
      <c r="E56" s="17"/>
      <c r="F56" s="17"/>
      <c r="G56" s="15">
        <f t="shared" si="0"/>
        <v>0</v>
      </c>
      <c r="H56" s="36" t="e">
        <f t="shared" si="1"/>
        <v>#DIV/0!</v>
      </c>
      <c r="I56" s="17"/>
      <c r="J56" s="15">
        <f t="shared" si="2"/>
        <v>0</v>
      </c>
      <c r="K56" s="36" t="e">
        <f t="shared" si="3"/>
        <v>#DIV/0!</v>
      </c>
    </row>
    <row r="57" spans="1:11" ht="15.75" customHeight="1" hidden="1">
      <c r="A57" s="19" t="s">
        <v>69</v>
      </c>
      <c r="B57" s="20" t="s">
        <v>70</v>
      </c>
      <c r="C57" s="16">
        <v>6.5</v>
      </c>
      <c r="D57" s="16"/>
      <c r="E57" s="16"/>
      <c r="F57" s="16"/>
      <c r="G57" s="15">
        <f t="shared" si="0"/>
        <v>0</v>
      </c>
      <c r="H57" s="36" t="e">
        <f t="shared" si="1"/>
        <v>#DIV/0!</v>
      </c>
      <c r="I57" s="16"/>
      <c r="J57" s="15">
        <f t="shared" si="2"/>
        <v>0</v>
      </c>
      <c r="K57" s="36" t="e">
        <f t="shared" si="3"/>
        <v>#DIV/0!</v>
      </c>
    </row>
    <row r="58" spans="1:11" ht="0.75" customHeight="1" hidden="1">
      <c r="A58" s="19" t="s">
        <v>175</v>
      </c>
      <c r="B58" s="20" t="s">
        <v>72</v>
      </c>
      <c r="C58" s="16">
        <v>4.7</v>
      </c>
      <c r="D58" s="16"/>
      <c r="E58" s="16"/>
      <c r="F58" s="16"/>
      <c r="G58" s="15">
        <f t="shared" si="0"/>
        <v>0</v>
      </c>
      <c r="H58" s="36" t="e">
        <f t="shared" si="1"/>
        <v>#DIV/0!</v>
      </c>
      <c r="I58" s="16"/>
      <c r="J58" s="15">
        <f t="shared" si="2"/>
        <v>0</v>
      </c>
      <c r="K58" s="36" t="e">
        <f t="shared" si="3"/>
        <v>#DIV/0!</v>
      </c>
    </row>
    <row r="59" spans="1:11" ht="48" hidden="1">
      <c r="A59" s="19" t="s">
        <v>126</v>
      </c>
      <c r="B59" s="20" t="s">
        <v>72</v>
      </c>
      <c r="C59" s="16">
        <v>1.4</v>
      </c>
      <c r="D59" s="16"/>
      <c r="E59" s="16"/>
      <c r="F59" s="16"/>
      <c r="G59" s="15">
        <f t="shared" si="0"/>
        <v>0</v>
      </c>
      <c r="H59" s="36" t="e">
        <f t="shared" si="1"/>
        <v>#DIV/0!</v>
      </c>
      <c r="I59" s="16">
        <f>SUM(I50:I58)</f>
        <v>128</v>
      </c>
      <c r="J59" s="15">
        <f t="shared" si="2"/>
        <v>-128</v>
      </c>
      <c r="K59" s="36">
        <f t="shared" si="3"/>
        <v>0</v>
      </c>
    </row>
    <row r="60" spans="1:11" ht="24" hidden="1">
      <c r="A60" s="22" t="s">
        <v>128</v>
      </c>
      <c r="B60" s="20" t="s">
        <v>73</v>
      </c>
      <c r="C60" s="16"/>
      <c r="D60" s="16"/>
      <c r="E60" s="16"/>
      <c r="F60" s="16"/>
      <c r="G60" s="15">
        <f t="shared" si="0"/>
        <v>0</v>
      </c>
      <c r="H60" s="36" t="e">
        <f t="shared" si="1"/>
        <v>#DIV/0!</v>
      </c>
      <c r="I60" s="16"/>
      <c r="J60" s="15">
        <f t="shared" si="2"/>
        <v>0</v>
      </c>
      <c r="K60" s="36" t="e">
        <f t="shared" si="3"/>
        <v>#DIV/0!</v>
      </c>
    </row>
    <row r="61" spans="1:11" ht="13.5" customHeight="1" hidden="1">
      <c r="A61" s="19" t="s">
        <v>127</v>
      </c>
      <c r="B61" s="20" t="s">
        <v>74</v>
      </c>
      <c r="C61" s="16">
        <v>3.3</v>
      </c>
      <c r="D61" s="16"/>
      <c r="E61" s="16"/>
      <c r="F61" s="16"/>
      <c r="G61" s="15">
        <f t="shared" si="0"/>
        <v>0</v>
      </c>
      <c r="H61" s="36" t="e">
        <f t="shared" si="1"/>
        <v>#DIV/0!</v>
      </c>
      <c r="I61" s="16"/>
      <c r="J61" s="15">
        <f t="shared" si="2"/>
        <v>0</v>
      </c>
      <c r="K61" s="36" t="e">
        <f t="shared" si="3"/>
        <v>#DIV/0!</v>
      </c>
    </row>
    <row r="62" spans="1:11" ht="13.5" customHeight="1" hidden="1">
      <c r="A62" s="19" t="s">
        <v>176</v>
      </c>
      <c r="B62" s="20" t="s">
        <v>71</v>
      </c>
      <c r="C62" s="16"/>
      <c r="D62" s="16"/>
      <c r="E62" s="16"/>
      <c r="F62" s="16"/>
      <c r="G62" s="15"/>
      <c r="H62" s="36"/>
      <c r="I62" s="16"/>
      <c r="J62" s="15"/>
      <c r="K62" s="36"/>
    </row>
    <row r="63" spans="1:11" ht="13.5" customHeight="1" hidden="1">
      <c r="A63" s="19" t="s">
        <v>189</v>
      </c>
      <c r="B63" s="20" t="s">
        <v>190</v>
      </c>
      <c r="C63" s="16"/>
      <c r="D63" s="16"/>
      <c r="E63" s="16"/>
      <c r="F63" s="16"/>
      <c r="G63" s="15"/>
      <c r="H63" s="36"/>
      <c r="I63" s="16"/>
      <c r="J63" s="15"/>
      <c r="K63" s="36"/>
    </row>
    <row r="64" spans="1:11" ht="13.5" customHeight="1" hidden="1">
      <c r="A64" s="19" t="s">
        <v>187</v>
      </c>
      <c r="B64" s="20" t="s">
        <v>191</v>
      </c>
      <c r="C64" s="16"/>
      <c r="D64" s="16"/>
      <c r="E64" s="16"/>
      <c r="F64" s="16"/>
      <c r="G64" s="15"/>
      <c r="H64" s="36"/>
      <c r="I64" s="16"/>
      <c r="J64" s="15"/>
      <c r="K64" s="36"/>
    </row>
    <row r="65" spans="1:11" ht="13.5" customHeight="1" hidden="1">
      <c r="A65" s="19" t="s">
        <v>188</v>
      </c>
      <c r="B65" s="20" t="s">
        <v>74</v>
      </c>
      <c r="C65" s="16"/>
      <c r="D65" s="16"/>
      <c r="E65" s="16"/>
      <c r="F65" s="16"/>
      <c r="G65" s="15"/>
      <c r="H65" s="36"/>
      <c r="I65" s="16"/>
      <c r="J65" s="15"/>
      <c r="K65" s="36"/>
    </row>
    <row r="66" spans="1:11" ht="13.5" customHeight="1">
      <c r="A66" s="13" t="s">
        <v>60</v>
      </c>
      <c r="B66" s="20" t="s">
        <v>207</v>
      </c>
      <c r="C66" s="16"/>
      <c r="D66" s="41">
        <f>SUM(D67:D70)</f>
        <v>63</v>
      </c>
      <c r="E66" s="16"/>
      <c r="F66" s="16">
        <v>65</v>
      </c>
      <c r="G66" s="15"/>
      <c r="H66" s="36">
        <f t="shared" si="1"/>
        <v>1.0317460317460319</v>
      </c>
      <c r="I66" s="16">
        <v>5</v>
      </c>
      <c r="J66" s="15">
        <f t="shared" si="2"/>
        <v>60</v>
      </c>
      <c r="K66" s="36">
        <f t="shared" si="3"/>
        <v>13</v>
      </c>
    </row>
    <row r="67" spans="1:11" ht="13.5" customHeight="1">
      <c r="A67" s="13" t="s">
        <v>211</v>
      </c>
      <c r="B67" s="20" t="s">
        <v>212</v>
      </c>
      <c r="C67" s="16"/>
      <c r="D67" s="41">
        <v>6</v>
      </c>
      <c r="E67" s="16"/>
      <c r="F67" s="16">
        <v>6</v>
      </c>
      <c r="G67" s="15"/>
      <c r="H67" s="36">
        <f t="shared" si="1"/>
        <v>1</v>
      </c>
      <c r="I67" s="16"/>
      <c r="J67" s="15">
        <f t="shared" si="2"/>
        <v>6</v>
      </c>
      <c r="K67" s="36"/>
    </row>
    <row r="68" spans="1:11" ht="13.5" customHeight="1">
      <c r="A68" s="13" t="s">
        <v>217</v>
      </c>
      <c r="B68" s="20" t="s">
        <v>218</v>
      </c>
      <c r="C68" s="16"/>
      <c r="D68" s="16"/>
      <c r="E68" s="16"/>
      <c r="F68" s="16"/>
      <c r="G68" s="15"/>
      <c r="H68" s="36"/>
      <c r="I68" s="16">
        <v>5</v>
      </c>
      <c r="J68" s="15">
        <f t="shared" si="2"/>
        <v>-5</v>
      </c>
      <c r="K68" s="36">
        <f t="shared" si="3"/>
        <v>0</v>
      </c>
    </row>
    <row r="69" spans="1:11" ht="40.5" customHeight="1">
      <c r="A69" s="13" t="s">
        <v>205</v>
      </c>
      <c r="B69" s="20" t="s">
        <v>208</v>
      </c>
      <c r="C69" s="16"/>
      <c r="D69" s="16">
        <v>50</v>
      </c>
      <c r="E69" s="16"/>
      <c r="F69" s="16">
        <v>51</v>
      </c>
      <c r="G69" s="15"/>
      <c r="H69" s="36">
        <f t="shared" si="1"/>
        <v>1.02</v>
      </c>
      <c r="I69" s="16"/>
      <c r="J69" s="15">
        <f t="shared" si="2"/>
        <v>51</v>
      </c>
      <c r="K69" s="36"/>
    </row>
    <row r="70" spans="1:11" ht="51.75" customHeight="1">
      <c r="A70" s="13" t="s">
        <v>206</v>
      </c>
      <c r="B70" s="20" t="s">
        <v>209</v>
      </c>
      <c r="C70" s="16"/>
      <c r="D70" s="16">
        <v>7</v>
      </c>
      <c r="E70" s="16"/>
      <c r="F70" s="16">
        <v>8</v>
      </c>
      <c r="G70" s="15"/>
      <c r="H70" s="36">
        <f t="shared" si="1"/>
        <v>1.1428571428571428</v>
      </c>
      <c r="I70" s="16"/>
      <c r="J70" s="15">
        <f t="shared" si="2"/>
        <v>8</v>
      </c>
      <c r="K70" s="36"/>
    </row>
    <row r="71" spans="1:11" ht="51.75" customHeight="1">
      <c r="A71" s="13" t="s">
        <v>75</v>
      </c>
      <c r="B71" s="21" t="s">
        <v>76</v>
      </c>
      <c r="C71" s="14">
        <v>4496</v>
      </c>
      <c r="D71" s="14">
        <f>SUM(D74+D78)</f>
        <v>7383</v>
      </c>
      <c r="E71" s="14">
        <v>300</v>
      </c>
      <c r="F71" s="14">
        <f>SUM(F74+F78)</f>
        <v>7486</v>
      </c>
      <c r="G71" s="15">
        <f t="shared" si="0"/>
        <v>7186</v>
      </c>
      <c r="H71" s="36">
        <f t="shared" si="1"/>
        <v>1.013950968441013</v>
      </c>
      <c r="I71" s="14">
        <v>4190</v>
      </c>
      <c r="J71" s="15">
        <f t="shared" si="2"/>
        <v>3296</v>
      </c>
      <c r="K71" s="36">
        <f t="shared" si="3"/>
        <v>1.786634844868735</v>
      </c>
    </row>
    <row r="72" spans="1:11" ht="48" hidden="1">
      <c r="A72" s="19" t="s">
        <v>77</v>
      </c>
      <c r="B72" s="20" t="s">
        <v>78</v>
      </c>
      <c r="C72" s="16"/>
      <c r="D72" s="16"/>
      <c r="E72" s="16"/>
      <c r="F72" s="16"/>
      <c r="G72" s="15">
        <f t="shared" si="0"/>
        <v>0</v>
      </c>
      <c r="H72" s="36" t="e">
        <f t="shared" si="1"/>
        <v>#DIV/0!</v>
      </c>
      <c r="I72" s="16"/>
      <c r="J72" s="15">
        <f t="shared" si="2"/>
        <v>0</v>
      </c>
      <c r="K72" s="36" t="e">
        <f t="shared" si="3"/>
        <v>#DIV/0!</v>
      </c>
    </row>
    <row r="73" spans="1:11" ht="36" hidden="1">
      <c r="A73" s="19" t="s">
        <v>79</v>
      </c>
      <c r="B73" s="20" t="s">
        <v>80</v>
      </c>
      <c r="C73" s="16"/>
      <c r="D73" s="16"/>
      <c r="E73" s="16"/>
      <c r="F73" s="16"/>
      <c r="G73" s="15">
        <f t="shared" si="0"/>
        <v>0</v>
      </c>
      <c r="H73" s="36" t="e">
        <f t="shared" si="1"/>
        <v>#DIV/0!</v>
      </c>
      <c r="I73" s="16"/>
      <c r="J73" s="15">
        <f t="shared" si="2"/>
        <v>0</v>
      </c>
      <c r="K73" s="36" t="e">
        <f t="shared" si="3"/>
        <v>#DIV/0!</v>
      </c>
    </row>
    <row r="74" spans="1:11" ht="12" customHeight="1">
      <c r="A74" s="22" t="s">
        <v>164</v>
      </c>
      <c r="B74" s="20" t="s">
        <v>167</v>
      </c>
      <c r="C74" s="16"/>
      <c r="D74" s="16">
        <v>1</v>
      </c>
      <c r="E74" s="16"/>
      <c r="F74" s="16">
        <v>1</v>
      </c>
      <c r="G74" s="15">
        <f t="shared" si="0"/>
        <v>1</v>
      </c>
      <c r="H74" s="36">
        <f t="shared" si="1"/>
        <v>1</v>
      </c>
      <c r="I74" s="16">
        <v>1</v>
      </c>
      <c r="J74" s="15">
        <f t="shared" si="2"/>
        <v>0</v>
      </c>
      <c r="K74" s="36">
        <f t="shared" si="3"/>
        <v>1</v>
      </c>
    </row>
    <row r="75" spans="1:11" ht="12.75" hidden="1">
      <c r="A75" s="19" t="s">
        <v>165</v>
      </c>
      <c r="B75" s="20" t="s">
        <v>166</v>
      </c>
      <c r="C75" s="16"/>
      <c r="D75" s="16"/>
      <c r="E75" s="16"/>
      <c r="F75" s="16"/>
      <c r="G75" s="15">
        <f t="shared" si="0"/>
        <v>0</v>
      </c>
      <c r="H75" s="36" t="e">
        <f t="shared" si="1"/>
        <v>#DIV/0!</v>
      </c>
      <c r="I75" s="16"/>
      <c r="J75" s="15">
        <f t="shared" si="2"/>
        <v>0</v>
      </c>
      <c r="K75" s="36" t="e">
        <f t="shared" si="3"/>
        <v>#DIV/0!</v>
      </c>
    </row>
    <row r="76" spans="1:11" ht="0.75" customHeight="1">
      <c r="A76" s="19" t="s">
        <v>81</v>
      </c>
      <c r="B76" s="20" t="s">
        <v>82</v>
      </c>
      <c r="C76" s="16">
        <v>179</v>
      </c>
      <c r="D76" s="16"/>
      <c r="E76" s="16"/>
      <c r="F76" s="16"/>
      <c r="G76" s="15">
        <f t="shared" si="0"/>
        <v>0</v>
      </c>
      <c r="H76" s="36" t="e">
        <f t="shared" si="1"/>
        <v>#DIV/0!</v>
      </c>
      <c r="I76" s="16"/>
      <c r="J76" s="15">
        <f t="shared" si="2"/>
        <v>0</v>
      </c>
      <c r="K76" s="36" t="e">
        <f t="shared" si="3"/>
        <v>#DIV/0!</v>
      </c>
    </row>
    <row r="77" spans="1:11" ht="15" customHeight="1" hidden="1">
      <c r="A77" s="19" t="s">
        <v>83</v>
      </c>
      <c r="B77" s="20" t="s">
        <v>84</v>
      </c>
      <c r="C77" s="16">
        <v>179</v>
      </c>
      <c r="D77" s="16"/>
      <c r="E77" s="16"/>
      <c r="F77" s="16"/>
      <c r="G77" s="15">
        <f t="shared" si="0"/>
        <v>0</v>
      </c>
      <c r="H77" s="36" t="e">
        <f t="shared" si="1"/>
        <v>#DIV/0!</v>
      </c>
      <c r="I77" s="16"/>
      <c r="J77" s="15">
        <f t="shared" si="2"/>
        <v>0</v>
      </c>
      <c r="K77" s="36" t="e">
        <f t="shared" si="3"/>
        <v>#DIV/0!</v>
      </c>
    </row>
    <row r="78" spans="1:11" ht="51" customHeight="1">
      <c r="A78" s="19" t="s">
        <v>85</v>
      </c>
      <c r="B78" s="20" t="s">
        <v>137</v>
      </c>
      <c r="C78" s="16">
        <v>4205</v>
      </c>
      <c r="D78" s="16">
        <f>SUM(D79+D82)</f>
        <v>7382</v>
      </c>
      <c r="E78" s="16">
        <v>300</v>
      </c>
      <c r="F78" s="16">
        <f>SUM(F79+F82)</f>
        <v>7485</v>
      </c>
      <c r="G78" s="15">
        <f t="shared" si="0"/>
        <v>7185</v>
      </c>
      <c r="H78" s="36">
        <f t="shared" si="1"/>
        <v>1.0139528583039827</v>
      </c>
      <c r="I78" s="16">
        <v>4189</v>
      </c>
      <c r="J78" s="15">
        <f t="shared" si="2"/>
        <v>3296</v>
      </c>
      <c r="K78" s="36">
        <f t="shared" si="3"/>
        <v>1.786822630699451</v>
      </c>
    </row>
    <row r="79" spans="1:11" ht="17.25" customHeight="1">
      <c r="A79" s="19" t="s">
        <v>201</v>
      </c>
      <c r="B79" s="20" t="s">
        <v>227</v>
      </c>
      <c r="C79" s="16">
        <v>3983</v>
      </c>
      <c r="D79" s="16">
        <v>6988</v>
      </c>
      <c r="E79" s="16">
        <v>266</v>
      </c>
      <c r="F79" s="16">
        <v>7067</v>
      </c>
      <c r="G79" s="15">
        <f t="shared" si="0"/>
        <v>6801</v>
      </c>
      <c r="H79" s="36">
        <f t="shared" si="1"/>
        <v>1.0113050944476245</v>
      </c>
      <c r="I79" s="16">
        <v>3984</v>
      </c>
      <c r="J79" s="15">
        <f t="shared" si="2"/>
        <v>3083</v>
      </c>
      <c r="K79" s="36">
        <f t="shared" si="3"/>
        <v>1.7738453815261044</v>
      </c>
    </row>
    <row r="80" spans="1:11" ht="0.75" customHeight="1" hidden="1">
      <c r="A80" s="19" t="s">
        <v>136</v>
      </c>
      <c r="B80" s="20" t="s">
        <v>86</v>
      </c>
      <c r="C80" s="16">
        <v>3983</v>
      </c>
      <c r="D80" s="16"/>
      <c r="E80" s="16"/>
      <c r="F80" s="16"/>
      <c r="G80" s="15">
        <f t="shared" si="0"/>
        <v>0</v>
      </c>
      <c r="H80" s="36" t="e">
        <f t="shared" si="1"/>
        <v>#DIV/0!</v>
      </c>
      <c r="I80" s="16"/>
      <c r="J80" s="15">
        <f t="shared" si="2"/>
        <v>0</v>
      </c>
      <c r="K80" s="36" t="e">
        <f t="shared" si="3"/>
        <v>#DIV/0!</v>
      </c>
    </row>
    <row r="81" spans="1:11" ht="12.75" hidden="1">
      <c r="A81" s="19" t="s">
        <v>135</v>
      </c>
      <c r="B81" s="20" t="s">
        <v>86</v>
      </c>
      <c r="C81" s="16">
        <v>3983</v>
      </c>
      <c r="D81" s="16"/>
      <c r="E81" s="16"/>
      <c r="F81" s="16"/>
      <c r="G81" s="15">
        <f t="shared" si="0"/>
        <v>0</v>
      </c>
      <c r="H81" s="36" t="e">
        <f t="shared" si="1"/>
        <v>#DIV/0!</v>
      </c>
      <c r="I81" s="16"/>
      <c r="J81" s="15">
        <f t="shared" si="2"/>
        <v>0</v>
      </c>
      <c r="K81" s="36" t="e">
        <f t="shared" si="3"/>
        <v>#DIV/0!</v>
      </c>
    </row>
    <row r="82" spans="1:11" ht="13.5" customHeight="1">
      <c r="A82" s="19" t="s">
        <v>87</v>
      </c>
      <c r="B82" s="20" t="s">
        <v>228</v>
      </c>
      <c r="C82" s="16">
        <v>221.8</v>
      </c>
      <c r="D82" s="16">
        <v>394</v>
      </c>
      <c r="E82" s="16">
        <v>34</v>
      </c>
      <c r="F82" s="16">
        <v>418</v>
      </c>
      <c r="G82" s="15">
        <f t="shared" si="0"/>
        <v>384</v>
      </c>
      <c r="H82" s="36">
        <f t="shared" si="1"/>
        <v>1.0609137055837563</v>
      </c>
      <c r="I82" s="16">
        <v>205</v>
      </c>
      <c r="J82" s="15">
        <f t="shared" si="2"/>
        <v>213</v>
      </c>
      <c r="K82" s="36">
        <f t="shared" si="3"/>
        <v>2.0390243902439025</v>
      </c>
    </row>
    <row r="83" spans="1:11" ht="70.5" customHeight="1">
      <c r="A83" s="19" t="s">
        <v>88</v>
      </c>
      <c r="B83" s="20" t="s">
        <v>230</v>
      </c>
      <c r="C83" s="16">
        <v>166</v>
      </c>
      <c r="D83" s="16">
        <v>90</v>
      </c>
      <c r="E83" s="16">
        <v>31</v>
      </c>
      <c r="F83" s="16">
        <v>90</v>
      </c>
      <c r="G83" s="15">
        <f t="shared" si="0"/>
        <v>59</v>
      </c>
      <c r="H83" s="36">
        <f t="shared" si="1"/>
        <v>1</v>
      </c>
      <c r="I83" s="16">
        <v>80</v>
      </c>
      <c r="J83" s="15">
        <f t="shared" si="2"/>
        <v>10</v>
      </c>
      <c r="K83" s="36">
        <f t="shared" si="3"/>
        <v>1.125</v>
      </c>
    </row>
    <row r="84" spans="1:11" ht="63" customHeight="1">
      <c r="A84" s="19" t="s">
        <v>89</v>
      </c>
      <c r="B84" s="20" t="s">
        <v>229</v>
      </c>
      <c r="C84" s="16">
        <v>55.8</v>
      </c>
      <c r="D84" s="16">
        <v>304</v>
      </c>
      <c r="E84" s="16">
        <v>3</v>
      </c>
      <c r="F84" s="16">
        <v>328</v>
      </c>
      <c r="G84" s="15">
        <f t="shared" si="0"/>
        <v>325</v>
      </c>
      <c r="H84" s="36">
        <f t="shared" si="1"/>
        <v>1.0789473684210527</v>
      </c>
      <c r="I84" s="16">
        <v>125</v>
      </c>
      <c r="J84" s="15">
        <f t="shared" si="2"/>
        <v>203</v>
      </c>
      <c r="K84" s="36">
        <f t="shared" si="3"/>
        <v>2.624</v>
      </c>
    </row>
    <row r="85" spans="1:11" ht="33.75" customHeight="1">
      <c r="A85" s="19" t="s">
        <v>150</v>
      </c>
      <c r="B85" s="20" t="s">
        <v>151</v>
      </c>
      <c r="C85" s="16">
        <v>112</v>
      </c>
      <c r="D85" s="16"/>
      <c r="E85" s="16"/>
      <c r="F85" s="16"/>
      <c r="G85" s="15">
        <f t="shared" si="0"/>
        <v>0</v>
      </c>
      <c r="H85" s="36"/>
      <c r="I85" s="16"/>
      <c r="J85" s="15">
        <f t="shared" si="2"/>
        <v>0</v>
      </c>
      <c r="K85" s="36"/>
    </row>
    <row r="86" spans="1:11" ht="28.5" customHeight="1">
      <c r="A86" s="13" t="s">
        <v>90</v>
      </c>
      <c r="B86" s="21" t="s">
        <v>91</v>
      </c>
      <c r="C86" s="14">
        <v>248</v>
      </c>
      <c r="D86" s="14">
        <v>202</v>
      </c>
      <c r="E86" s="14">
        <v>70</v>
      </c>
      <c r="F86" s="14">
        <v>223</v>
      </c>
      <c r="G86" s="15">
        <f aca="true" t="shared" si="4" ref="G86:G128">SUM(F86-E86)</f>
        <v>153</v>
      </c>
      <c r="H86" s="36">
        <f aca="true" t="shared" si="5" ref="H86:H128">SUM(F86/D86*100%)</f>
        <v>1.103960396039604</v>
      </c>
      <c r="I86" s="14">
        <v>219</v>
      </c>
      <c r="J86" s="15">
        <f aca="true" t="shared" si="6" ref="J86:J128">SUM(F86-I86)</f>
        <v>4</v>
      </c>
      <c r="K86" s="36">
        <f aca="true" t="shared" si="7" ref="K86:K128">SUM(F86/I86)*100%</f>
        <v>1.0182648401826484</v>
      </c>
    </row>
    <row r="87" spans="1:11" ht="1.5" customHeight="1">
      <c r="A87" s="19" t="s">
        <v>92</v>
      </c>
      <c r="B87" s="20" t="s">
        <v>93</v>
      </c>
      <c r="C87" s="16">
        <v>248</v>
      </c>
      <c r="D87" s="16"/>
      <c r="E87" s="16"/>
      <c r="F87" s="16"/>
      <c r="G87" s="15">
        <f t="shared" si="4"/>
        <v>0</v>
      </c>
      <c r="H87" s="36" t="e">
        <f t="shared" si="5"/>
        <v>#DIV/0!</v>
      </c>
      <c r="I87" s="16"/>
      <c r="J87" s="15">
        <f t="shared" si="6"/>
        <v>0</v>
      </c>
      <c r="K87" s="36" t="e">
        <f t="shared" si="7"/>
        <v>#DIV/0!</v>
      </c>
    </row>
    <row r="88" spans="1:11" s="25" customFormat="1" ht="27" customHeight="1">
      <c r="A88" s="13" t="s">
        <v>143</v>
      </c>
      <c r="B88" s="21" t="s">
        <v>146</v>
      </c>
      <c r="C88" s="14">
        <v>27.5</v>
      </c>
      <c r="D88" s="14">
        <v>26</v>
      </c>
      <c r="E88" s="14"/>
      <c r="F88" s="14">
        <v>25</v>
      </c>
      <c r="G88" s="15">
        <f t="shared" si="4"/>
        <v>25</v>
      </c>
      <c r="H88" s="36">
        <f t="shared" si="5"/>
        <v>0.9615384615384616</v>
      </c>
      <c r="I88" s="14">
        <v>163</v>
      </c>
      <c r="J88" s="15">
        <f t="shared" si="6"/>
        <v>-138</v>
      </c>
      <c r="K88" s="36">
        <f t="shared" si="7"/>
        <v>0.15337423312883436</v>
      </c>
    </row>
    <row r="89" spans="1:11" ht="27.75" customHeight="1">
      <c r="A89" s="13" t="s">
        <v>144</v>
      </c>
      <c r="B89" s="21" t="s">
        <v>147</v>
      </c>
      <c r="C89" s="14">
        <v>2472.1</v>
      </c>
      <c r="D89" s="14">
        <v>1289</v>
      </c>
      <c r="E89" s="14">
        <v>54</v>
      </c>
      <c r="F89" s="14">
        <v>1328</v>
      </c>
      <c r="G89" s="15">
        <f t="shared" si="4"/>
        <v>1274</v>
      </c>
      <c r="H89" s="36">
        <f t="shared" si="5"/>
        <v>1.0302560124127231</v>
      </c>
      <c r="I89" s="14">
        <v>1366</v>
      </c>
      <c r="J89" s="15">
        <f t="shared" si="6"/>
        <v>-38</v>
      </c>
      <c r="K89" s="36">
        <f t="shared" si="7"/>
        <v>0.972181551976574</v>
      </c>
    </row>
    <row r="90" spans="1:11" ht="12.75" hidden="1">
      <c r="A90" s="19" t="s">
        <v>145</v>
      </c>
      <c r="B90" s="20" t="s">
        <v>148</v>
      </c>
      <c r="C90" s="16">
        <v>11</v>
      </c>
      <c r="D90" s="16"/>
      <c r="E90" s="16"/>
      <c r="F90" s="16"/>
      <c r="G90" s="15">
        <f t="shared" si="4"/>
        <v>0</v>
      </c>
      <c r="H90" s="36" t="e">
        <f t="shared" si="5"/>
        <v>#DIV/0!</v>
      </c>
      <c r="I90" s="16"/>
      <c r="J90" s="15">
        <f t="shared" si="6"/>
        <v>0</v>
      </c>
      <c r="K90" s="36" t="e">
        <f t="shared" si="7"/>
        <v>#DIV/0!</v>
      </c>
    </row>
    <row r="91" spans="1:11" ht="0.75" customHeight="1">
      <c r="A91" s="19" t="s">
        <v>180</v>
      </c>
      <c r="B91" s="20" t="s">
        <v>148</v>
      </c>
      <c r="C91" s="16">
        <v>24</v>
      </c>
      <c r="D91" s="16"/>
      <c r="E91" s="16"/>
      <c r="F91" s="16"/>
      <c r="G91" s="15">
        <f t="shared" si="4"/>
        <v>0</v>
      </c>
      <c r="H91" s="36" t="e">
        <f t="shared" si="5"/>
        <v>#DIV/0!</v>
      </c>
      <c r="I91" s="16"/>
      <c r="J91" s="15">
        <f t="shared" si="6"/>
        <v>0</v>
      </c>
      <c r="K91" s="36" t="e">
        <f t="shared" si="7"/>
        <v>#DIV/0!</v>
      </c>
    </row>
    <row r="92" spans="1:11" ht="28.5" customHeight="1">
      <c r="A92" s="13" t="s">
        <v>221</v>
      </c>
      <c r="B92" s="20" t="s">
        <v>204</v>
      </c>
      <c r="C92" s="16"/>
      <c r="D92" s="16">
        <v>155</v>
      </c>
      <c r="E92" s="16"/>
      <c r="F92" s="16">
        <v>155</v>
      </c>
      <c r="G92" s="15"/>
      <c r="H92" s="36">
        <f t="shared" si="5"/>
        <v>1</v>
      </c>
      <c r="I92" s="16">
        <v>1</v>
      </c>
      <c r="J92" s="15">
        <f t="shared" si="6"/>
        <v>154</v>
      </c>
      <c r="K92" s="36">
        <f t="shared" si="7"/>
        <v>155</v>
      </c>
    </row>
    <row r="93" spans="1:11" ht="12.75">
      <c r="A93" s="13" t="s">
        <v>162</v>
      </c>
      <c r="B93" s="21" t="s">
        <v>134</v>
      </c>
      <c r="C93" s="14">
        <v>2438</v>
      </c>
      <c r="D93" s="14">
        <v>1134</v>
      </c>
      <c r="E93" s="14">
        <v>54</v>
      </c>
      <c r="F93" s="14">
        <v>1173</v>
      </c>
      <c r="G93" s="15">
        <f t="shared" si="4"/>
        <v>1119</v>
      </c>
      <c r="H93" s="36">
        <f t="shared" si="5"/>
        <v>1.0343915343915344</v>
      </c>
      <c r="I93" s="41">
        <v>1365</v>
      </c>
      <c r="J93" s="15">
        <v>-192</v>
      </c>
      <c r="K93" s="36">
        <f t="shared" si="7"/>
        <v>0.8593406593406593</v>
      </c>
    </row>
    <row r="94" spans="1:11" ht="40.5" customHeight="1">
      <c r="A94" s="19" t="s">
        <v>192</v>
      </c>
      <c r="B94" s="20" t="s">
        <v>133</v>
      </c>
      <c r="C94" s="16">
        <v>2438</v>
      </c>
      <c r="D94" s="16">
        <v>1134</v>
      </c>
      <c r="E94" s="16">
        <v>54</v>
      </c>
      <c r="F94" s="16">
        <v>1173</v>
      </c>
      <c r="G94" s="15">
        <f t="shared" si="4"/>
        <v>1119</v>
      </c>
      <c r="H94" s="36">
        <f t="shared" si="5"/>
        <v>1.0343915343915344</v>
      </c>
      <c r="I94" s="16">
        <v>1365</v>
      </c>
      <c r="J94" s="15">
        <f t="shared" si="6"/>
        <v>-192</v>
      </c>
      <c r="K94" s="36">
        <f t="shared" si="7"/>
        <v>0.8593406593406593</v>
      </c>
    </row>
    <row r="95" spans="1:11" ht="12.75" hidden="1">
      <c r="A95" s="19"/>
      <c r="B95" s="20"/>
      <c r="C95" s="16"/>
      <c r="D95" s="16"/>
      <c r="E95" s="16"/>
      <c r="F95" s="16"/>
      <c r="G95" s="15">
        <f t="shared" si="4"/>
        <v>0</v>
      </c>
      <c r="H95" s="36" t="e">
        <f t="shared" si="5"/>
        <v>#DIV/0!</v>
      </c>
      <c r="I95" s="16"/>
      <c r="J95" s="15">
        <f t="shared" si="6"/>
        <v>0</v>
      </c>
      <c r="K95" s="36" t="e">
        <f t="shared" si="7"/>
        <v>#DIV/0!</v>
      </c>
    </row>
    <row r="96" spans="1:12" ht="24">
      <c r="A96" s="13" t="s">
        <v>94</v>
      </c>
      <c r="B96" s="21" t="s">
        <v>95</v>
      </c>
      <c r="C96" s="14">
        <v>1660</v>
      </c>
      <c r="D96" s="14">
        <v>888</v>
      </c>
      <c r="E96" s="14">
        <v>312</v>
      </c>
      <c r="F96" s="14">
        <v>893</v>
      </c>
      <c r="G96" s="15">
        <f t="shared" si="4"/>
        <v>581</v>
      </c>
      <c r="H96" s="36">
        <f t="shared" si="5"/>
        <v>1.0056306306306306</v>
      </c>
      <c r="I96" s="14">
        <v>670</v>
      </c>
      <c r="J96" s="15">
        <f t="shared" si="6"/>
        <v>223</v>
      </c>
      <c r="K96" s="36">
        <f t="shared" si="7"/>
        <v>1.3328358208955224</v>
      </c>
      <c r="L96" s="25"/>
    </row>
    <row r="97" spans="1:11" ht="36" customHeight="1">
      <c r="A97" s="13" t="s">
        <v>96</v>
      </c>
      <c r="B97" s="21" t="s">
        <v>97</v>
      </c>
      <c r="C97" s="14">
        <v>22</v>
      </c>
      <c r="D97" s="14">
        <v>11</v>
      </c>
      <c r="E97" s="14">
        <v>10</v>
      </c>
      <c r="F97" s="14">
        <v>11</v>
      </c>
      <c r="G97" s="15">
        <f t="shared" si="4"/>
        <v>1</v>
      </c>
      <c r="H97" s="36">
        <f t="shared" si="5"/>
        <v>1</v>
      </c>
      <c r="I97" s="14">
        <v>13</v>
      </c>
      <c r="J97" s="15">
        <f t="shared" si="6"/>
        <v>-2</v>
      </c>
      <c r="K97" s="36">
        <f t="shared" si="7"/>
        <v>0.8461538461538461</v>
      </c>
    </row>
    <row r="98" spans="1:11" ht="72" hidden="1">
      <c r="A98" s="19" t="s">
        <v>98</v>
      </c>
      <c r="B98" s="20" t="s">
        <v>99</v>
      </c>
      <c r="C98" s="16">
        <v>14</v>
      </c>
      <c r="D98" s="16"/>
      <c r="E98" s="16"/>
      <c r="F98" s="16"/>
      <c r="G98" s="15">
        <f t="shared" si="4"/>
        <v>0</v>
      </c>
      <c r="H98" s="36" t="e">
        <f t="shared" si="5"/>
        <v>#DIV/0!</v>
      </c>
      <c r="I98" s="16"/>
      <c r="J98" s="15">
        <f t="shared" si="6"/>
        <v>0</v>
      </c>
      <c r="K98" s="36" t="e">
        <f t="shared" si="7"/>
        <v>#DIV/0!</v>
      </c>
    </row>
    <row r="99" spans="1:11" ht="60.75" customHeight="1" hidden="1">
      <c r="A99" s="19" t="s">
        <v>100</v>
      </c>
      <c r="B99" s="20" t="s">
        <v>101</v>
      </c>
      <c r="C99" s="16">
        <v>8</v>
      </c>
      <c r="D99" s="16"/>
      <c r="E99" s="16"/>
      <c r="F99" s="16"/>
      <c r="G99" s="15">
        <f t="shared" si="4"/>
        <v>0</v>
      </c>
      <c r="H99" s="36" t="e">
        <f t="shared" si="5"/>
        <v>#DIV/0!</v>
      </c>
      <c r="I99" s="16"/>
      <c r="J99" s="15">
        <f t="shared" si="6"/>
        <v>0</v>
      </c>
      <c r="K99" s="36" t="e">
        <f t="shared" si="7"/>
        <v>#DIV/0!</v>
      </c>
    </row>
    <row r="100" spans="1:11" ht="35.25" customHeight="1" hidden="1">
      <c r="A100" s="13" t="s">
        <v>102</v>
      </c>
      <c r="B100" s="21" t="s">
        <v>103</v>
      </c>
      <c r="C100" s="14">
        <v>100</v>
      </c>
      <c r="D100" s="14"/>
      <c r="E100" s="14">
        <v>8</v>
      </c>
      <c r="F100" s="14"/>
      <c r="G100" s="15">
        <f t="shared" si="4"/>
        <v>-8</v>
      </c>
      <c r="H100" s="36" t="e">
        <f t="shared" si="5"/>
        <v>#DIV/0!</v>
      </c>
      <c r="I100" s="14"/>
      <c r="J100" s="15">
        <f t="shared" si="6"/>
        <v>0</v>
      </c>
      <c r="K100" s="36" t="e">
        <f t="shared" si="7"/>
        <v>#DIV/0!</v>
      </c>
    </row>
    <row r="101" spans="1:11" ht="37.5" customHeight="1" hidden="1">
      <c r="A101" s="13" t="s">
        <v>156</v>
      </c>
      <c r="B101" s="21" t="s">
        <v>158</v>
      </c>
      <c r="C101" s="14"/>
      <c r="D101" s="14"/>
      <c r="E101" s="14"/>
      <c r="F101" s="14"/>
      <c r="G101" s="15">
        <f t="shared" si="4"/>
        <v>0</v>
      </c>
      <c r="H101" s="36" t="e">
        <f t="shared" si="5"/>
        <v>#DIV/0!</v>
      </c>
      <c r="I101" s="14"/>
      <c r="J101" s="15">
        <f t="shared" si="6"/>
        <v>0</v>
      </c>
      <c r="K101" s="36" t="e">
        <f t="shared" si="7"/>
        <v>#DIV/0!</v>
      </c>
    </row>
    <row r="102" spans="1:11" ht="21.75" customHeight="1" hidden="1">
      <c r="A102" s="13" t="s">
        <v>193</v>
      </c>
      <c r="B102" s="21" t="s">
        <v>194</v>
      </c>
      <c r="C102" s="14"/>
      <c r="D102" s="14"/>
      <c r="E102" s="14"/>
      <c r="F102" s="14"/>
      <c r="G102" s="15"/>
      <c r="H102" s="36" t="e">
        <f t="shared" si="5"/>
        <v>#DIV/0!</v>
      </c>
      <c r="I102" s="14"/>
      <c r="J102" s="15">
        <f t="shared" si="6"/>
        <v>0</v>
      </c>
      <c r="K102" s="36"/>
    </row>
    <row r="103" spans="1:11" ht="72" customHeight="1">
      <c r="A103" s="13" t="s">
        <v>213</v>
      </c>
      <c r="B103" s="21" t="s">
        <v>214</v>
      </c>
      <c r="C103" s="14"/>
      <c r="D103" s="14">
        <v>14</v>
      </c>
      <c r="E103" s="14"/>
      <c r="F103" s="14">
        <v>14</v>
      </c>
      <c r="G103" s="15"/>
      <c r="H103" s="36"/>
      <c r="I103" s="14">
        <v>4</v>
      </c>
      <c r="J103" s="15">
        <f t="shared" si="6"/>
        <v>10</v>
      </c>
      <c r="K103" s="36">
        <f>SUM(F103/I103)*100%</f>
        <v>3.5</v>
      </c>
    </row>
    <row r="104" spans="1:11" ht="73.5" customHeight="1">
      <c r="A104" s="13" t="s">
        <v>220</v>
      </c>
      <c r="B104" s="21" t="s">
        <v>222</v>
      </c>
      <c r="C104" s="14"/>
      <c r="D104" s="14">
        <v>14</v>
      </c>
      <c r="E104" s="14"/>
      <c r="F104" s="14">
        <v>14</v>
      </c>
      <c r="G104" s="15"/>
      <c r="H104" s="36"/>
      <c r="I104" s="14"/>
      <c r="J104" s="15">
        <f t="shared" si="6"/>
        <v>14</v>
      </c>
      <c r="K104" s="36"/>
    </row>
    <row r="105" spans="1:11" ht="38.25" customHeight="1">
      <c r="A105" s="13" t="s">
        <v>223</v>
      </c>
      <c r="B105" s="21" t="s">
        <v>224</v>
      </c>
      <c r="C105" s="16">
        <v>24</v>
      </c>
      <c r="D105" s="16">
        <v>27</v>
      </c>
      <c r="E105" s="16">
        <v>1</v>
      </c>
      <c r="F105" s="16">
        <v>27</v>
      </c>
      <c r="G105" s="15">
        <f t="shared" si="4"/>
        <v>26</v>
      </c>
      <c r="H105" s="36">
        <f t="shared" si="5"/>
        <v>1</v>
      </c>
      <c r="I105" s="16">
        <v>11</v>
      </c>
      <c r="J105" s="15">
        <f t="shared" si="6"/>
        <v>16</v>
      </c>
      <c r="K105" s="36">
        <f t="shared" si="7"/>
        <v>2.4545454545454546</v>
      </c>
    </row>
    <row r="106" spans="1:11" ht="36.75" customHeight="1">
      <c r="A106" s="13" t="s">
        <v>210</v>
      </c>
      <c r="B106" s="20" t="s">
        <v>225</v>
      </c>
      <c r="C106" s="16">
        <v>24</v>
      </c>
      <c r="D106" s="16"/>
      <c r="E106" s="16"/>
      <c r="F106" s="16"/>
      <c r="G106" s="15">
        <f t="shared" si="4"/>
        <v>0</v>
      </c>
      <c r="H106" s="36"/>
      <c r="I106" s="16">
        <v>1</v>
      </c>
      <c r="J106" s="15">
        <f t="shared" si="6"/>
        <v>-1</v>
      </c>
      <c r="K106" s="36"/>
    </row>
    <row r="107" spans="1:11" ht="15" customHeight="1" hidden="1">
      <c r="A107" s="19"/>
      <c r="B107" s="20"/>
      <c r="C107" s="16"/>
      <c r="D107" s="16"/>
      <c r="E107" s="16"/>
      <c r="F107" s="16"/>
      <c r="G107" s="15"/>
      <c r="H107" s="36"/>
      <c r="I107" s="16"/>
      <c r="J107" s="15"/>
      <c r="K107" s="36"/>
    </row>
    <row r="108" spans="1:11" ht="53.25" customHeight="1">
      <c r="A108" s="13" t="s">
        <v>219</v>
      </c>
      <c r="B108" s="20" t="s">
        <v>226</v>
      </c>
      <c r="C108" s="16"/>
      <c r="D108" s="16"/>
      <c r="E108" s="16"/>
      <c r="F108" s="16"/>
      <c r="G108" s="15"/>
      <c r="H108" s="36"/>
      <c r="I108" s="16">
        <v>3</v>
      </c>
      <c r="J108" s="15">
        <f t="shared" si="6"/>
        <v>-3</v>
      </c>
      <c r="K108" s="36"/>
    </row>
    <row r="109" spans="1:11" ht="0.75" customHeight="1">
      <c r="A109" s="13" t="s">
        <v>104</v>
      </c>
      <c r="B109" s="21" t="s">
        <v>105</v>
      </c>
      <c r="C109" s="26"/>
      <c r="D109" s="26"/>
      <c r="E109" s="26"/>
      <c r="F109" s="26"/>
      <c r="G109" s="15">
        <f t="shared" si="4"/>
        <v>0</v>
      </c>
      <c r="H109" s="36" t="e">
        <f t="shared" si="5"/>
        <v>#DIV/0!</v>
      </c>
      <c r="I109" s="26"/>
      <c r="J109" s="15">
        <f t="shared" si="6"/>
        <v>0</v>
      </c>
      <c r="K109" s="36"/>
    </row>
    <row r="110" spans="1:11" ht="1.5" customHeight="1" hidden="1">
      <c r="A110" s="13" t="s">
        <v>157</v>
      </c>
      <c r="B110" s="21" t="s">
        <v>159</v>
      </c>
      <c r="C110" s="26"/>
      <c r="D110" s="26"/>
      <c r="E110" s="26"/>
      <c r="F110" s="26"/>
      <c r="G110" s="15">
        <f t="shared" si="4"/>
        <v>0</v>
      </c>
      <c r="H110" s="36" t="e">
        <f t="shared" si="5"/>
        <v>#DIV/0!</v>
      </c>
      <c r="I110" s="26"/>
      <c r="J110" s="15">
        <f t="shared" si="6"/>
        <v>0</v>
      </c>
      <c r="K110" s="36" t="e">
        <f t="shared" si="7"/>
        <v>#DIV/0!</v>
      </c>
    </row>
    <row r="111" spans="1:11" ht="77.25" customHeight="1">
      <c r="A111" s="13" t="s">
        <v>202</v>
      </c>
      <c r="B111" s="21" t="s">
        <v>203</v>
      </c>
      <c r="C111" s="26"/>
      <c r="D111" s="26">
        <v>30</v>
      </c>
      <c r="E111" s="26"/>
      <c r="F111" s="26">
        <v>33</v>
      </c>
      <c r="G111" s="15"/>
      <c r="H111" s="36">
        <f t="shared" si="5"/>
        <v>1.1</v>
      </c>
      <c r="I111" s="26"/>
      <c r="J111" s="15">
        <f t="shared" si="6"/>
        <v>33</v>
      </c>
      <c r="K111" s="36"/>
    </row>
    <row r="112" spans="1:11" ht="0.75" customHeight="1" hidden="1">
      <c r="A112" s="13" t="s">
        <v>106</v>
      </c>
      <c r="B112" s="21" t="s">
        <v>107</v>
      </c>
      <c r="C112" s="26">
        <v>800</v>
      </c>
      <c r="D112" s="26"/>
      <c r="E112" s="26">
        <v>162</v>
      </c>
      <c r="F112" s="26"/>
      <c r="G112" s="15">
        <f t="shared" si="4"/>
        <v>-162</v>
      </c>
      <c r="H112" s="36" t="e">
        <f t="shared" si="5"/>
        <v>#DIV/0!</v>
      </c>
      <c r="I112" s="26"/>
      <c r="J112" s="15">
        <f t="shared" si="6"/>
        <v>0</v>
      </c>
      <c r="K112" s="36" t="e">
        <f t="shared" si="7"/>
        <v>#DIV/0!</v>
      </c>
    </row>
    <row r="113" spans="1:11" ht="37.5" customHeight="1">
      <c r="A113" s="13" t="s">
        <v>108</v>
      </c>
      <c r="B113" s="21" t="s">
        <v>109</v>
      </c>
      <c r="C113" s="26">
        <v>713.5</v>
      </c>
      <c r="D113" s="14">
        <v>792</v>
      </c>
      <c r="E113" s="14">
        <v>131</v>
      </c>
      <c r="F113" s="14">
        <v>794</v>
      </c>
      <c r="G113" s="15">
        <f t="shared" si="4"/>
        <v>663</v>
      </c>
      <c r="H113" s="36">
        <f t="shared" si="5"/>
        <v>1.0025252525252526</v>
      </c>
      <c r="I113" s="40">
        <v>638</v>
      </c>
      <c r="J113" s="15">
        <f t="shared" si="6"/>
        <v>156</v>
      </c>
      <c r="K113" s="36">
        <f t="shared" si="7"/>
        <v>1.244514106583072</v>
      </c>
    </row>
    <row r="114" spans="1:11" ht="36" hidden="1">
      <c r="A114" s="19" t="s">
        <v>110</v>
      </c>
      <c r="B114" s="20" t="s">
        <v>111</v>
      </c>
      <c r="C114" s="17">
        <v>713.5</v>
      </c>
      <c r="D114" s="17"/>
      <c r="E114" s="17"/>
      <c r="F114" s="17"/>
      <c r="G114" s="15">
        <f t="shared" si="4"/>
        <v>0</v>
      </c>
      <c r="H114" s="36" t="e">
        <f t="shared" si="5"/>
        <v>#DIV/0!</v>
      </c>
      <c r="I114" s="17"/>
      <c r="J114" s="15">
        <f t="shared" si="6"/>
        <v>0</v>
      </c>
      <c r="K114" s="36" t="e">
        <f t="shared" si="7"/>
        <v>#DIV/0!</v>
      </c>
    </row>
    <row r="115" spans="1:11" ht="12.75">
      <c r="A115" s="13" t="s">
        <v>112</v>
      </c>
      <c r="B115" s="21" t="s">
        <v>113</v>
      </c>
      <c r="C115" s="14">
        <v>105.7</v>
      </c>
      <c r="D115" s="14"/>
      <c r="E115" s="14"/>
      <c r="F115" s="14"/>
      <c r="G115" s="15">
        <f t="shared" si="4"/>
        <v>0</v>
      </c>
      <c r="H115" s="36"/>
      <c r="I115" s="14">
        <v>1</v>
      </c>
      <c r="J115" s="15">
        <f t="shared" si="6"/>
        <v>-1</v>
      </c>
      <c r="K115" s="36"/>
    </row>
    <row r="116" spans="1:12" ht="23.25" customHeight="1" hidden="1">
      <c r="A116" s="19" t="s">
        <v>114</v>
      </c>
      <c r="B116" s="20" t="s">
        <v>115</v>
      </c>
      <c r="C116" s="16"/>
      <c r="D116" s="16"/>
      <c r="E116" s="16"/>
      <c r="F116" s="16"/>
      <c r="G116" s="15">
        <f t="shared" si="4"/>
        <v>0</v>
      </c>
      <c r="H116" s="36" t="e">
        <f t="shared" si="5"/>
        <v>#DIV/0!</v>
      </c>
      <c r="I116" s="16">
        <v>35</v>
      </c>
      <c r="J116" s="15">
        <f t="shared" si="6"/>
        <v>-35</v>
      </c>
      <c r="K116" s="36">
        <f t="shared" si="7"/>
        <v>0</v>
      </c>
      <c r="L116" s="24"/>
    </row>
    <row r="117" spans="1:12" ht="0.75" customHeight="1" hidden="1">
      <c r="A117" s="19" t="s">
        <v>139</v>
      </c>
      <c r="B117" s="20" t="s">
        <v>140</v>
      </c>
      <c r="C117" s="16"/>
      <c r="D117" s="16"/>
      <c r="E117" s="16"/>
      <c r="F117" s="16"/>
      <c r="G117" s="15">
        <f t="shared" si="4"/>
        <v>0</v>
      </c>
      <c r="H117" s="36" t="e">
        <f t="shared" si="5"/>
        <v>#DIV/0!</v>
      </c>
      <c r="I117" s="16"/>
      <c r="J117" s="15">
        <f t="shared" si="6"/>
        <v>0</v>
      </c>
      <c r="K117" s="36" t="e">
        <f t="shared" si="7"/>
        <v>#DIV/0!</v>
      </c>
      <c r="L117" s="24"/>
    </row>
    <row r="118" spans="1:12" ht="24" hidden="1">
      <c r="A118" s="19" t="s">
        <v>116</v>
      </c>
      <c r="B118" s="20" t="s">
        <v>117</v>
      </c>
      <c r="C118" s="14"/>
      <c r="D118" s="23"/>
      <c r="E118" s="23"/>
      <c r="F118" s="16"/>
      <c r="G118" s="15">
        <f t="shared" si="4"/>
        <v>0</v>
      </c>
      <c r="H118" s="36" t="e">
        <f t="shared" si="5"/>
        <v>#DIV/0!</v>
      </c>
      <c r="I118" s="16"/>
      <c r="J118" s="15">
        <f t="shared" si="6"/>
        <v>0</v>
      </c>
      <c r="K118" s="36" t="e">
        <f t="shared" si="7"/>
        <v>#DIV/0!</v>
      </c>
      <c r="L118" s="24"/>
    </row>
    <row r="119" spans="1:12" ht="24" hidden="1">
      <c r="A119" s="19" t="s">
        <v>118</v>
      </c>
      <c r="B119" s="20" t="s">
        <v>119</v>
      </c>
      <c r="C119" s="14"/>
      <c r="D119" s="23"/>
      <c r="E119" s="23"/>
      <c r="F119" s="16"/>
      <c r="G119" s="15">
        <f t="shared" si="4"/>
        <v>0</v>
      </c>
      <c r="H119" s="36" t="e">
        <f t="shared" si="5"/>
        <v>#DIV/0!</v>
      </c>
      <c r="I119" s="16"/>
      <c r="J119" s="15">
        <f t="shared" si="6"/>
        <v>0</v>
      </c>
      <c r="K119" s="36" t="e">
        <f t="shared" si="7"/>
        <v>#DIV/0!</v>
      </c>
      <c r="L119" s="24"/>
    </row>
    <row r="120" spans="1:12" ht="48" hidden="1">
      <c r="A120" s="19" t="s">
        <v>152</v>
      </c>
      <c r="B120" s="20" t="s">
        <v>154</v>
      </c>
      <c r="C120" s="14">
        <v>105.2</v>
      </c>
      <c r="D120" s="23"/>
      <c r="E120" s="23"/>
      <c r="F120" s="16"/>
      <c r="G120" s="15">
        <f t="shared" si="4"/>
        <v>0</v>
      </c>
      <c r="H120" s="36" t="e">
        <f t="shared" si="5"/>
        <v>#DIV/0!</v>
      </c>
      <c r="I120" s="16"/>
      <c r="J120" s="15">
        <f t="shared" si="6"/>
        <v>0</v>
      </c>
      <c r="K120" s="36" t="e">
        <f t="shared" si="7"/>
        <v>#DIV/0!</v>
      </c>
      <c r="L120" s="15"/>
    </row>
    <row r="121" spans="1:12" ht="1.5" customHeight="1" hidden="1">
      <c r="A121" s="19" t="s">
        <v>153</v>
      </c>
      <c r="B121" s="20" t="s">
        <v>120</v>
      </c>
      <c r="C121" s="16">
        <v>105.2</v>
      </c>
      <c r="D121" s="16"/>
      <c r="E121" s="16"/>
      <c r="F121" s="16"/>
      <c r="G121" s="15">
        <f t="shared" si="4"/>
        <v>0</v>
      </c>
      <c r="H121" s="36" t="e">
        <f t="shared" si="5"/>
        <v>#DIV/0!</v>
      </c>
      <c r="I121" s="16"/>
      <c r="J121" s="15">
        <f t="shared" si="6"/>
        <v>0</v>
      </c>
      <c r="K121" s="36" t="e">
        <f t="shared" si="7"/>
        <v>#DIV/0!</v>
      </c>
      <c r="L121" s="24"/>
    </row>
    <row r="122" spans="1:12" ht="0.75" customHeight="1" hidden="1">
      <c r="A122" s="19" t="s">
        <v>142</v>
      </c>
      <c r="B122" s="20" t="s">
        <v>120</v>
      </c>
      <c r="C122" s="16"/>
      <c r="D122" s="16"/>
      <c r="E122" s="16"/>
      <c r="F122" s="16"/>
      <c r="G122" s="15">
        <f t="shared" si="4"/>
        <v>0</v>
      </c>
      <c r="H122" s="36" t="e">
        <f t="shared" si="5"/>
        <v>#DIV/0!</v>
      </c>
      <c r="I122" s="16"/>
      <c r="J122" s="15">
        <f t="shared" si="6"/>
        <v>0</v>
      </c>
      <c r="K122" s="36" t="e">
        <f t="shared" si="7"/>
        <v>#DIV/0!</v>
      </c>
      <c r="L122" s="24"/>
    </row>
    <row r="123" spans="1:12" ht="21.75" customHeight="1" hidden="1">
      <c r="A123" s="19" t="s">
        <v>141</v>
      </c>
      <c r="B123" s="20" t="s">
        <v>113</v>
      </c>
      <c r="C123" s="16">
        <v>0.5</v>
      </c>
      <c r="D123" s="16"/>
      <c r="E123" s="16"/>
      <c r="F123" s="16"/>
      <c r="G123" s="15">
        <f t="shared" si="4"/>
        <v>0</v>
      </c>
      <c r="H123" s="36" t="e">
        <f t="shared" si="5"/>
        <v>#DIV/0!</v>
      </c>
      <c r="I123" s="16"/>
      <c r="J123" s="15">
        <f t="shared" si="6"/>
        <v>0</v>
      </c>
      <c r="K123" s="36" t="e">
        <f t="shared" si="7"/>
        <v>#DIV/0!</v>
      </c>
      <c r="L123" s="24"/>
    </row>
    <row r="124" spans="1:11" ht="0.75" customHeight="1" hidden="1" thickBot="1">
      <c r="A124" s="5" t="s">
        <v>138</v>
      </c>
      <c r="B124" s="4" t="s">
        <v>121</v>
      </c>
      <c r="C124" s="12"/>
      <c r="D124" s="1"/>
      <c r="E124" s="1"/>
      <c r="F124" s="1"/>
      <c r="G124" s="15">
        <f t="shared" si="4"/>
        <v>0</v>
      </c>
      <c r="H124" s="36" t="e">
        <f t="shared" si="5"/>
        <v>#DIV/0!</v>
      </c>
      <c r="I124" s="1"/>
      <c r="J124" s="15">
        <f t="shared" si="6"/>
        <v>0</v>
      </c>
      <c r="K124" s="36" t="e">
        <f t="shared" si="7"/>
        <v>#DIV/0!</v>
      </c>
    </row>
    <row r="125" spans="1:11" ht="24.75" hidden="1" thickBot="1">
      <c r="A125" s="3" t="s">
        <v>122</v>
      </c>
      <c r="B125" s="4" t="s">
        <v>123</v>
      </c>
      <c r="C125" s="2"/>
      <c r="D125" s="2"/>
      <c r="E125" s="2"/>
      <c r="F125" s="2"/>
      <c r="G125" s="15">
        <f t="shared" si="4"/>
        <v>0</v>
      </c>
      <c r="H125" s="36" t="e">
        <f t="shared" si="5"/>
        <v>#DIV/0!</v>
      </c>
      <c r="I125" s="1"/>
      <c r="J125" s="15">
        <f t="shared" si="6"/>
        <v>0</v>
      </c>
      <c r="K125" s="36" t="e">
        <f t="shared" si="7"/>
        <v>#DIV/0!</v>
      </c>
    </row>
    <row r="126" spans="1:11" ht="24" hidden="1">
      <c r="A126" s="27" t="s">
        <v>124</v>
      </c>
      <c r="B126" s="28" t="s">
        <v>125</v>
      </c>
      <c r="C126" s="29"/>
      <c r="D126" s="29"/>
      <c r="E126" s="29"/>
      <c r="F126" s="29"/>
      <c r="G126" s="15">
        <f t="shared" si="4"/>
        <v>0</v>
      </c>
      <c r="H126" s="36" t="e">
        <f t="shared" si="5"/>
        <v>#DIV/0!</v>
      </c>
      <c r="I126" s="30"/>
      <c r="J126" s="15">
        <f t="shared" si="6"/>
        <v>0</v>
      </c>
      <c r="K126" s="36" t="e">
        <f t="shared" si="7"/>
        <v>#DIV/0!</v>
      </c>
    </row>
    <row r="127" spans="1:11" ht="12.75" hidden="1">
      <c r="A127" s="34" t="s">
        <v>169</v>
      </c>
      <c r="B127" s="20" t="s">
        <v>113</v>
      </c>
      <c r="C127" s="35"/>
      <c r="D127" s="35"/>
      <c r="E127" s="35"/>
      <c r="F127" s="35"/>
      <c r="G127" s="15"/>
      <c r="H127" s="36" t="e">
        <f t="shared" si="5"/>
        <v>#DIV/0!</v>
      </c>
      <c r="I127" s="35"/>
      <c r="J127" s="15"/>
      <c r="K127" s="36" t="e">
        <f t="shared" si="7"/>
        <v>#DIV/0!</v>
      </c>
    </row>
    <row r="128" spans="1:11" ht="24" hidden="1">
      <c r="A128" s="31" t="s">
        <v>170</v>
      </c>
      <c r="B128" s="21" t="s">
        <v>171</v>
      </c>
      <c r="C128" s="14">
        <v>-8.4</v>
      </c>
      <c r="D128" s="14"/>
      <c r="E128" s="14"/>
      <c r="F128" s="14"/>
      <c r="G128" s="15">
        <f t="shared" si="4"/>
        <v>0</v>
      </c>
      <c r="H128" s="36" t="e">
        <f t="shared" si="5"/>
        <v>#DIV/0!</v>
      </c>
      <c r="I128" s="32"/>
      <c r="J128" s="15">
        <f t="shared" si="6"/>
        <v>0</v>
      </c>
      <c r="K128" s="36" t="e">
        <f t="shared" si="7"/>
        <v>#DIV/0!</v>
      </c>
    </row>
    <row r="129" spans="1:11" ht="1.5" customHeight="1">
      <c r="A129" s="6"/>
      <c r="B129" s="7"/>
      <c r="C129" s="7"/>
      <c r="D129" s="7"/>
      <c r="E129" s="7"/>
      <c r="F129" s="7"/>
      <c r="G129" s="7"/>
      <c r="H129" s="7"/>
      <c r="I129" s="7"/>
      <c r="J129" s="7"/>
      <c r="K129" s="7"/>
    </row>
    <row r="130" spans="1:11" ht="15.75">
      <c r="A130" s="6" t="s">
        <v>179</v>
      </c>
      <c r="B130" s="7"/>
      <c r="C130" s="7"/>
      <c r="D130" s="7"/>
      <c r="E130" s="7"/>
      <c r="F130" s="7"/>
      <c r="G130" s="7"/>
      <c r="H130" s="7"/>
      <c r="I130" s="7"/>
      <c r="J130" s="7"/>
      <c r="K130" s="7"/>
    </row>
    <row r="131" spans="1:11" ht="10.5" customHeight="1">
      <c r="A131" s="9"/>
      <c r="B131" s="7"/>
      <c r="C131" s="7"/>
      <c r="D131" s="7"/>
      <c r="E131" s="7"/>
      <c r="F131" s="7"/>
      <c r="G131" s="7"/>
      <c r="H131" s="7"/>
      <c r="I131" s="7"/>
      <c r="J131" s="7"/>
      <c r="K131" s="7"/>
    </row>
    <row r="132" spans="1:11" ht="12.75" hidden="1">
      <c r="A132" s="9"/>
      <c r="B132" s="7"/>
      <c r="C132" s="7"/>
      <c r="D132" s="7"/>
      <c r="E132" s="7"/>
      <c r="F132" s="7"/>
      <c r="G132" s="7"/>
      <c r="H132" s="7"/>
      <c r="I132" s="7"/>
      <c r="J132" s="7"/>
      <c r="K132" s="7"/>
    </row>
    <row r="133" spans="1:11" ht="12.75" hidden="1">
      <c r="A133" s="9"/>
      <c r="B133" s="7"/>
      <c r="C133" s="7"/>
      <c r="D133" s="7"/>
      <c r="E133" s="7"/>
      <c r="F133" s="7"/>
      <c r="G133" s="7"/>
      <c r="H133" s="7"/>
      <c r="I133" s="7"/>
      <c r="J133" s="7"/>
      <c r="K133" s="7"/>
    </row>
    <row r="134" spans="1:11" ht="12.75">
      <c r="A134" s="7"/>
      <c r="B134" s="7"/>
      <c r="C134" s="7"/>
      <c r="D134" s="7"/>
      <c r="E134" s="7"/>
      <c r="F134" s="7"/>
      <c r="G134" s="7"/>
      <c r="H134" s="7"/>
      <c r="I134" s="7"/>
      <c r="J134" s="7"/>
      <c r="K134" s="7"/>
    </row>
  </sheetData>
  <sheetProtection/>
  <protectedRanges>
    <protectedRange password="C71F" sqref="L120 G9:G128" name="Диапазон1"/>
  </protectedRanges>
  <mergeCells count="11">
    <mergeCell ref="A3:A8"/>
    <mergeCell ref="B3:B8"/>
    <mergeCell ref="C3:C8"/>
    <mergeCell ref="H3:H8"/>
    <mergeCell ref="I3:I8"/>
    <mergeCell ref="K3:K8"/>
    <mergeCell ref="D3:D8"/>
    <mergeCell ref="E3:E8"/>
    <mergeCell ref="F3:F8"/>
    <mergeCell ref="G3:G8"/>
    <mergeCell ref="J3:J8"/>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2014-02-13T13:44:06Z</cp:lastPrinted>
  <dcterms:created xsi:type="dcterms:W3CDTF">2007-03-20T11:50:31Z</dcterms:created>
  <dcterms:modified xsi:type="dcterms:W3CDTF">2014-02-18T07:30:36Z</dcterms:modified>
  <cp:category/>
  <cp:version/>
  <cp:contentType/>
  <cp:contentStatus/>
</cp:coreProperties>
</file>